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zsfps01.mzcr.cz\plochy$\jirickovar\"/>
    </mc:Choice>
  </mc:AlternateContent>
  <xr:revisionPtr revIDLastSave="0" documentId="8_{D4DE669F-3364-419B-AE93-27F1069BC7F4}" xr6:coauthVersionLast="36" xr6:coauthVersionMax="36" xr10:uidLastSave="{00000000-0000-0000-0000-000000000000}"/>
  <bookViews>
    <workbookView xWindow="0" yWindow="0" windowWidth="28800" windowHeight="11625" firstSheet="2" activeTab="9" xr2:uid="{00000000-000D-0000-FFFF-FFFF00000000}"/>
  </bookViews>
  <sheets>
    <sheet name="Souhrn_nakladu" sheetId="6" r:id="rId1"/>
    <sheet name="Předpoklady" sheetId="3" r:id="rId2"/>
    <sheet name="ČSÚ" sheetId="1" r:id="rId3"/>
    <sheet name="POJ_VZP" sheetId="4" r:id="rId4"/>
    <sheet name="PAS_30X" sheetId="5" r:id="rId5"/>
    <sheet name="PLS_30X" sheetId="7" r:id="rId6"/>
    <sheet name="PAS_901" sheetId="8" r:id="rId7"/>
    <sheet name="PLS_901" sheetId="9" r:id="rId8"/>
    <sheet name="PAS_914" sheetId="10" r:id="rId9"/>
    <sheet name="CDZ" sheetId="13" r:id="rId10"/>
    <sheet name="LP_AKUT" sheetId="11" r:id="rId11"/>
    <sheet name="LP_NASL" sheetId="12" r:id="rId12"/>
    <sheet name="Sheet1" sheetId="14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7" l="1"/>
  <c r="F50" i="7"/>
  <c r="B100" i="7"/>
  <c r="C101" i="1"/>
  <c r="C100" i="7"/>
  <c r="D101" i="1"/>
  <c r="D100" i="7"/>
  <c r="E101" i="1"/>
  <c r="E100" i="7"/>
  <c r="F101" i="1"/>
  <c r="F100" i="7"/>
  <c r="G101" i="1"/>
  <c r="G100" i="7"/>
  <c r="H101" i="1"/>
  <c r="H100" i="7"/>
  <c r="I101" i="1"/>
  <c r="I100" i="7"/>
  <c r="J101" i="1"/>
  <c r="J100" i="7"/>
  <c r="K101" i="1"/>
  <c r="K100" i="7"/>
  <c r="L101" i="1"/>
  <c r="L100" i="7"/>
  <c r="M101" i="1"/>
  <c r="M100" i="7"/>
  <c r="N101" i="1"/>
  <c r="N100" i="7"/>
  <c r="O101" i="1"/>
  <c r="O100" i="7"/>
  <c r="P101" i="1"/>
  <c r="P100" i="7"/>
  <c r="Q101" i="1"/>
  <c r="Q100" i="7"/>
  <c r="R101" i="1"/>
  <c r="R100" i="7"/>
  <c r="S101" i="1"/>
  <c r="S100" i="7"/>
  <c r="T101" i="1"/>
  <c r="T100" i="7"/>
  <c r="U101" i="1"/>
  <c r="U100" i="7"/>
  <c r="V101" i="1"/>
  <c r="V100" i="7"/>
  <c r="W101" i="1"/>
  <c r="W100" i="7"/>
  <c r="X101" i="1"/>
  <c r="X100" i="7"/>
  <c r="E6" i="7"/>
  <c r="F6" i="7"/>
  <c r="B56" i="7"/>
  <c r="C56" i="1"/>
  <c r="C56" i="7"/>
  <c r="D56" i="1"/>
  <c r="D56" i="7"/>
  <c r="E56" i="1"/>
  <c r="E56" i="7"/>
  <c r="F56" i="1"/>
  <c r="F56" i="7"/>
  <c r="G56" i="1"/>
  <c r="G56" i="7"/>
  <c r="H56" i="1"/>
  <c r="H56" i="7"/>
  <c r="I56" i="1"/>
  <c r="I56" i="7"/>
  <c r="J56" i="1"/>
  <c r="J56" i="7"/>
  <c r="K56" i="1"/>
  <c r="K56" i="7"/>
  <c r="L56" i="1"/>
  <c r="L56" i="7"/>
  <c r="M56" i="1"/>
  <c r="M56" i="7"/>
  <c r="N56" i="1"/>
  <c r="N56" i="7"/>
  <c r="O56" i="1"/>
  <c r="O56" i="7"/>
  <c r="P56" i="1"/>
  <c r="P56" i="7"/>
  <c r="Q56" i="1"/>
  <c r="Q56" i="7"/>
  <c r="R56" i="1"/>
  <c r="R56" i="7"/>
  <c r="S56" i="1"/>
  <c r="S56" i="7"/>
  <c r="T56" i="1"/>
  <c r="T56" i="7"/>
  <c r="U56" i="1"/>
  <c r="U56" i="7"/>
  <c r="V56" i="1"/>
  <c r="V56" i="7"/>
  <c r="W56" i="1"/>
  <c r="W56" i="7"/>
  <c r="X56" i="1"/>
  <c r="X56" i="7"/>
  <c r="E7" i="7"/>
  <c r="F7" i="7"/>
  <c r="B57" i="7"/>
  <c r="C57" i="1"/>
  <c r="C57" i="7"/>
  <c r="D57" i="1"/>
  <c r="D57" i="7"/>
  <c r="E57" i="1"/>
  <c r="E57" i="7"/>
  <c r="F57" i="1"/>
  <c r="F57" i="7"/>
  <c r="G57" i="1"/>
  <c r="G57" i="7"/>
  <c r="H57" i="1"/>
  <c r="H57" i="7"/>
  <c r="I57" i="1"/>
  <c r="I57" i="7"/>
  <c r="J57" i="1"/>
  <c r="J57" i="7"/>
  <c r="K57" i="1"/>
  <c r="K57" i="7"/>
  <c r="L57" i="1"/>
  <c r="L57" i="7"/>
  <c r="M57" i="1"/>
  <c r="M57" i="7"/>
  <c r="N57" i="1"/>
  <c r="N57" i="7"/>
  <c r="O57" i="1"/>
  <c r="O57" i="7"/>
  <c r="P57" i="1"/>
  <c r="P57" i="7"/>
  <c r="Q57" i="1"/>
  <c r="Q57" i="7"/>
  <c r="R57" i="1"/>
  <c r="R57" i="7"/>
  <c r="S57" i="1"/>
  <c r="S57" i="7"/>
  <c r="T57" i="1"/>
  <c r="T57" i="7"/>
  <c r="U57" i="1"/>
  <c r="U57" i="7"/>
  <c r="V57" i="1"/>
  <c r="V57" i="7"/>
  <c r="W57" i="1"/>
  <c r="W57" i="7"/>
  <c r="X57" i="1"/>
  <c r="X57" i="7"/>
  <c r="E8" i="7"/>
  <c r="F8" i="7"/>
  <c r="B58" i="7"/>
  <c r="C58" i="1"/>
  <c r="C58" i="7"/>
  <c r="D58" i="1"/>
  <c r="D58" i="7"/>
  <c r="E58" i="1"/>
  <c r="E58" i="7"/>
  <c r="F58" i="1"/>
  <c r="F58" i="7"/>
  <c r="G58" i="1"/>
  <c r="G58" i="7"/>
  <c r="H58" i="1"/>
  <c r="H58" i="7"/>
  <c r="I58" i="1"/>
  <c r="I58" i="7"/>
  <c r="J58" i="1"/>
  <c r="J58" i="7"/>
  <c r="K58" i="1"/>
  <c r="K58" i="7"/>
  <c r="L58" i="1"/>
  <c r="L58" i="7"/>
  <c r="M58" i="1"/>
  <c r="M58" i="7"/>
  <c r="N58" i="1"/>
  <c r="N58" i="7"/>
  <c r="O58" i="1"/>
  <c r="O58" i="7"/>
  <c r="P58" i="1"/>
  <c r="P58" i="7"/>
  <c r="Q58" i="1"/>
  <c r="Q58" i="7"/>
  <c r="R58" i="1"/>
  <c r="R58" i="7"/>
  <c r="S58" i="1"/>
  <c r="S58" i="7"/>
  <c r="T58" i="1"/>
  <c r="T58" i="7"/>
  <c r="U58" i="1"/>
  <c r="U58" i="7"/>
  <c r="V58" i="1"/>
  <c r="V58" i="7"/>
  <c r="W58" i="1"/>
  <c r="W58" i="7"/>
  <c r="X58" i="1"/>
  <c r="X58" i="7"/>
  <c r="E9" i="7"/>
  <c r="F9" i="7"/>
  <c r="B59" i="7"/>
  <c r="C59" i="1"/>
  <c r="C59" i="7"/>
  <c r="D59" i="1"/>
  <c r="D59" i="7"/>
  <c r="E59" i="1"/>
  <c r="E59" i="7"/>
  <c r="F59" i="1"/>
  <c r="F59" i="7"/>
  <c r="G59" i="1"/>
  <c r="G59" i="7"/>
  <c r="H59" i="1"/>
  <c r="H59" i="7"/>
  <c r="I59" i="1"/>
  <c r="I59" i="7"/>
  <c r="J59" i="1"/>
  <c r="J59" i="7"/>
  <c r="K59" i="1"/>
  <c r="K59" i="7"/>
  <c r="L59" i="1"/>
  <c r="L59" i="7"/>
  <c r="M59" i="1"/>
  <c r="M59" i="7"/>
  <c r="N59" i="1"/>
  <c r="N59" i="7"/>
  <c r="O59" i="1"/>
  <c r="O59" i="7"/>
  <c r="P59" i="1"/>
  <c r="P59" i="7"/>
  <c r="Q59" i="1"/>
  <c r="Q59" i="7"/>
  <c r="R59" i="1"/>
  <c r="R59" i="7"/>
  <c r="S59" i="1"/>
  <c r="S59" i="7"/>
  <c r="T59" i="1"/>
  <c r="T59" i="7"/>
  <c r="U59" i="1"/>
  <c r="U59" i="7"/>
  <c r="V59" i="1"/>
  <c r="V59" i="7"/>
  <c r="W59" i="1"/>
  <c r="W59" i="7"/>
  <c r="X59" i="1"/>
  <c r="X59" i="7"/>
  <c r="E10" i="7"/>
  <c r="F10" i="7"/>
  <c r="B60" i="7"/>
  <c r="C60" i="1"/>
  <c r="C60" i="7"/>
  <c r="D60" i="1"/>
  <c r="D60" i="7"/>
  <c r="E60" i="1"/>
  <c r="E60" i="7"/>
  <c r="F60" i="1"/>
  <c r="F60" i="7"/>
  <c r="G60" i="1"/>
  <c r="G60" i="7"/>
  <c r="H60" i="1"/>
  <c r="H60" i="7"/>
  <c r="I60" i="1"/>
  <c r="I60" i="7"/>
  <c r="J60" i="1"/>
  <c r="J60" i="7"/>
  <c r="K60" i="1"/>
  <c r="K60" i="7"/>
  <c r="L60" i="1"/>
  <c r="L60" i="7"/>
  <c r="M60" i="1"/>
  <c r="M60" i="7"/>
  <c r="N60" i="1"/>
  <c r="N60" i="7"/>
  <c r="O60" i="1"/>
  <c r="O60" i="7"/>
  <c r="P60" i="1"/>
  <c r="P60" i="7"/>
  <c r="Q60" i="1"/>
  <c r="Q60" i="7"/>
  <c r="R60" i="1"/>
  <c r="R60" i="7"/>
  <c r="S60" i="1"/>
  <c r="S60" i="7"/>
  <c r="T60" i="1"/>
  <c r="T60" i="7"/>
  <c r="U60" i="1"/>
  <c r="U60" i="7"/>
  <c r="V60" i="1"/>
  <c r="V60" i="7"/>
  <c r="W60" i="1"/>
  <c r="W60" i="7"/>
  <c r="X60" i="1"/>
  <c r="X60" i="7"/>
  <c r="E11" i="7"/>
  <c r="F11" i="7"/>
  <c r="B61" i="7"/>
  <c r="C61" i="1"/>
  <c r="C61" i="7"/>
  <c r="D61" i="1"/>
  <c r="D61" i="7"/>
  <c r="E61" i="1"/>
  <c r="E61" i="7"/>
  <c r="F61" i="1"/>
  <c r="F61" i="7"/>
  <c r="G61" i="1"/>
  <c r="G61" i="7"/>
  <c r="H61" i="1"/>
  <c r="H61" i="7"/>
  <c r="I61" i="1"/>
  <c r="I61" i="7"/>
  <c r="J61" i="1"/>
  <c r="J61" i="7"/>
  <c r="K61" i="1"/>
  <c r="K61" i="7"/>
  <c r="L61" i="1"/>
  <c r="L61" i="7"/>
  <c r="M61" i="1"/>
  <c r="M61" i="7"/>
  <c r="N61" i="1"/>
  <c r="N61" i="7"/>
  <c r="O61" i="1"/>
  <c r="O61" i="7"/>
  <c r="P61" i="1"/>
  <c r="P61" i="7"/>
  <c r="Q61" i="1"/>
  <c r="Q61" i="7"/>
  <c r="R61" i="1"/>
  <c r="R61" i="7"/>
  <c r="S61" i="1"/>
  <c r="S61" i="7"/>
  <c r="T61" i="1"/>
  <c r="T61" i="7"/>
  <c r="U61" i="1"/>
  <c r="U61" i="7"/>
  <c r="V61" i="1"/>
  <c r="V61" i="7"/>
  <c r="W61" i="1"/>
  <c r="W61" i="7"/>
  <c r="X61" i="1"/>
  <c r="X61" i="7"/>
  <c r="E12" i="7"/>
  <c r="F12" i="7"/>
  <c r="B62" i="7"/>
  <c r="C62" i="1"/>
  <c r="C62" i="7"/>
  <c r="D62" i="1"/>
  <c r="D62" i="7"/>
  <c r="E62" i="1"/>
  <c r="E62" i="7"/>
  <c r="F62" i="1"/>
  <c r="F62" i="7"/>
  <c r="G62" i="1"/>
  <c r="G62" i="7"/>
  <c r="H62" i="1"/>
  <c r="H62" i="7"/>
  <c r="I62" i="1"/>
  <c r="I62" i="7"/>
  <c r="J62" i="1"/>
  <c r="J62" i="7"/>
  <c r="K62" i="1"/>
  <c r="K62" i="7"/>
  <c r="L62" i="1"/>
  <c r="L62" i="7"/>
  <c r="M62" i="1"/>
  <c r="M62" i="7"/>
  <c r="N62" i="1"/>
  <c r="N62" i="7"/>
  <c r="O62" i="1"/>
  <c r="O62" i="7"/>
  <c r="P62" i="1"/>
  <c r="P62" i="7"/>
  <c r="Q62" i="1"/>
  <c r="Q62" i="7"/>
  <c r="R62" i="1"/>
  <c r="R62" i="7"/>
  <c r="S62" i="1"/>
  <c r="S62" i="7"/>
  <c r="T62" i="1"/>
  <c r="T62" i="7"/>
  <c r="U62" i="1"/>
  <c r="U62" i="7"/>
  <c r="V62" i="1"/>
  <c r="V62" i="7"/>
  <c r="W62" i="1"/>
  <c r="W62" i="7"/>
  <c r="X62" i="1"/>
  <c r="X62" i="7"/>
  <c r="E13" i="7"/>
  <c r="F13" i="7"/>
  <c r="B63" i="7"/>
  <c r="C63" i="1"/>
  <c r="C63" i="7"/>
  <c r="D63" i="1"/>
  <c r="D63" i="7"/>
  <c r="E63" i="1"/>
  <c r="E63" i="7"/>
  <c r="F63" i="1"/>
  <c r="F63" i="7"/>
  <c r="G63" i="1"/>
  <c r="G63" i="7"/>
  <c r="H63" i="1"/>
  <c r="H63" i="7"/>
  <c r="I63" i="1"/>
  <c r="I63" i="7"/>
  <c r="J63" i="1"/>
  <c r="J63" i="7"/>
  <c r="K63" i="1"/>
  <c r="K63" i="7"/>
  <c r="L63" i="1"/>
  <c r="L63" i="7"/>
  <c r="M63" i="1"/>
  <c r="M63" i="7"/>
  <c r="N63" i="1"/>
  <c r="N63" i="7"/>
  <c r="O63" i="1"/>
  <c r="O63" i="7"/>
  <c r="P63" i="1"/>
  <c r="P63" i="7"/>
  <c r="Q63" i="1"/>
  <c r="Q63" i="7"/>
  <c r="R63" i="1"/>
  <c r="R63" i="7"/>
  <c r="S63" i="1"/>
  <c r="S63" i="7"/>
  <c r="T63" i="1"/>
  <c r="T63" i="7"/>
  <c r="U63" i="1"/>
  <c r="U63" i="7"/>
  <c r="V63" i="1"/>
  <c r="V63" i="7"/>
  <c r="W63" i="1"/>
  <c r="W63" i="7"/>
  <c r="X63" i="1"/>
  <c r="X63" i="7"/>
  <c r="E14" i="7"/>
  <c r="F14" i="7"/>
  <c r="B64" i="7"/>
  <c r="C64" i="1"/>
  <c r="C64" i="7"/>
  <c r="D64" i="1"/>
  <c r="D64" i="7"/>
  <c r="E64" i="1"/>
  <c r="E64" i="7"/>
  <c r="F64" i="1"/>
  <c r="F64" i="7"/>
  <c r="G64" i="1"/>
  <c r="G64" i="7"/>
  <c r="H64" i="1"/>
  <c r="H64" i="7"/>
  <c r="I64" i="1"/>
  <c r="I64" i="7"/>
  <c r="J64" i="1"/>
  <c r="J64" i="7"/>
  <c r="K64" i="1"/>
  <c r="K64" i="7"/>
  <c r="L64" i="1"/>
  <c r="L64" i="7"/>
  <c r="M64" i="1"/>
  <c r="M64" i="7"/>
  <c r="N64" i="1"/>
  <c r="N64" i="7"/>
  <c r="O64" i="1"/>
  <c r="O64" i="7"/>
  <c r="P64" i="1"/>
  <c r="P64" i="7"/>
  <c r="Q64" i="1"/>
  <c r="Q64" i="7"/>
  <c r="R64" i="1"/>
  <c r="R64" i="7"/>
  <c r="S64" i="1"/>
  <c r="S64" i="7"/>
  <c r="T64" i="1"/>
  <c r="T64" i="7"/>
  <c r="U64" i="1"/>
  <c r="U64" i="7"/>
  <c r="V64" i="1"/>
  <c r="V64" i="7"/>
  <c r="W64" i="1"/>
  <c r="W64" i="7"/>
  <c r="X64" i="1"/>
  <c r="X64" i="7"/>
  <c r="E15" i="7"/>
  <c r="F15" i="7"/>
  <c r="B65" i="7"/>
  <c r="C65" i="1"/>
  <c r="C65" i="7"/>
  <c r="D65" i="1"/>
  <c r="D65" i="7"/>
  <c r="E65" i="1"/>
  <c r="E65" i="7"/>
  <c r="F65" i="1"/>
  <c r="F65" i="7"/>
  <c r="G65" i="1"/>
  <c r="G65" i="7"/>
  <c r="H65" i="1"/>
  <c r="H65" i="7"/>
  <c r="I65" i="1"/>
  <c r="I65" i="7"/>
  <c r="J65" i="1"/>
  <c r="J65" i="7"/>
  <c r="K65" i="1"/>
  <c r="K65" i="7"/>
  <c r="L65" i="1"/>
  <c r="L65" i="7"/>
  <c r="M65" i="1"/>
  <c r="M65" i="7"/>
  <c r="N65" i="1"/>
  <c r="N65" i="7"/>
  <c r="O65" i="1"/>
  <c r="O65" i="7"/>
  <c r="P65" i="1"/>
  <c r="P65" i="7"/>
  <c r="Q65" i="1"/>
  <c r="Q65" i="7"/>
  <c r="R65" i="1"/>
  <c r="R65" i="7"/>
  <c r="S65" i="1"/>
  <c r="S65" i="7"/>
  <c r="T65" i="1"/>
  <c r="T65" i="7"/>
  <c r="U65" i="1"/>
  <c r="U65" i="7"/>
  <c r="V65" i="1"/>
  <c r="V65" i="7"/>
  <c r="W65" i="1"/>
  <c r="W65" i="7"/>
  <c r="X65" i="1"/>
  <c r="X65" i="7"/>
  <c r="E16" i="7"/>
  <c r="F16" i="7"/>
  <c r="B66" i="7"/>
  <c r="C66" i="1"/>
  <c r="C66" i="7"/>
  <c r="D66" i="1"/>
  <c r="D66" i="7"/>
  <c r="E66" i="1"/>
  <c r="E66" i="7"/>
  <c r="F66" i="1"/>
  <c r="F66" i="7"/>
  <c r="G66" i="1"/>
  <c r="G66" i="7"/>
  <c r="H66" i="1"/>
  <c r="H66" i="7"/>
  <c r="I66" i="1"/>
  <c r="I66" i="7"/>
  <c r="J66" i="1"/>
  <c r="J66" i="7"/>
  <c r="K66" i="1"/>
  <c r="K66" i="7"/>
  <c r="L66" i="1"/>
  <c r="L66" i="7"/>
  <c r="M66" i="1"/>
  <c r="M66" i="7"/>
  <c r="N66" i="1"/>
  <c r="N66" i="7"/>
  <c r="O66" i="1"/>
  <c r="O66" i="7"/>
  <c r="P66" i="1"/>
  <c r="P66" i="7"/>
  <c r="Q66" i="1"/>
  <c r="Q66" i="7"/>
  <c r="R66" i="1"/>
  <c r="R66" i="7"/>
  <c r="S66" i="1"/>
  <c r="S66" i="7"/>
  <c r="T66" i="1"/>
  <c r="T66" i="7"/>
  <c r="U66" i="1"/>
  <c r="U66" i="7"/>
  <c r="V66" i="1"/>
  <c r="V66" i="7"/>
  <c r="W66" i="1"/>
  <c r="W66" i="7"/>
  <c r="X66" i="1"/>
  <c r="X66" i="7"/>
  <c r="E17" i="7"/>
  <c r="F17" i="7"/>
  <c r="B67" i="7"/>
  <c r="C67" i="1"/>
  <c r="C67" i="7"/>
  <c r="D67" i="1"/>
  <c r="D67" i="7"/>
  <c r="E67" i="1"/>
  <c r="E67" i="7"/>
  <c r="F67" i="1"/>
  <c r="F67" i="7"/>
  <c r="G67" i="1"/>
  <c r="G67" i="7"/>
  <c r="H67" i="1"/>
  <c r="H67" i="7"/>
  <c r="I67" i="1"/>
  <c r="I67" i="7"/>
  <c r="J67" i="1"/>
  <c r="J67" i="7"/>
  <c r="K67" i="1"/>
  <c r="K67" i="7"/>
  <c r="L67" i="1"/>
  <c r="L67" i="7"/>
  <c r="M67" i="1"/>
  <c r="M67" i="7"/>
  <c r="N67" i="1"/>
  <c r="N67" i="7"/>
  <c r="O67" i="1"/>
  <c r="O67" i="7"/>
  <c r="P67" i="1"/>
  <c r="P67" i="7"/>
  <c r="Q67" i="1"/>
  <c r="Q67" i="7"/>
  <c r="R67" i="1"/>
  <c r="R67" i="7"/>
  <c r="S67" i="1"/>
  <c r="S67" i="7"/>
  <c r="T67" i="1"/>
  <c r="T67" i="7"/>
  <c r="U67" i="1"/>
  <c r="U67" i="7"/>
  <c r="V67" i="1"/>
  <c r="V67" i="7"/>
  <c r="W67" i="1"/>
  <c r="W67" i="7"/>
  <c r="X67" i="1"/>
  <c r="X67" i="7"/>
  <c r="E18" i="7"/>
  <c r="F18" i="7"/>
  <c r="B68" i="7"/>
  <c r="C68" i="1"/>
  <c r="C68" i="7"/>
  <c r="D68" i="1"/>
  <c r="D68" i="7"/>
  <c r="E68" i="1"/>
  <c r="E68" i="7"/>
  <c r="F68" i="1"/>
  <c r="F68" i="7"/>
  <c r="G68" i="1"/>
  <c r="G68" i="7"/>
  <c r="H68" i="1"/>
  <c r="H68" i="7"/>
  <c r="I68" i="1"/>
  <c r="I68" i="7"/>
  <c r="J68" i="1"/>
  <c r="J68" i="7"/>
  <c r="K68" i="1"/>
  <c r="K68" i="7"/>
  <c r="L68" i="1"/>
  <c r="L68" i="7"/>
  <c r="M68" i="1"/>
  <c r="M68" i="7"/>
  <c r="N68" i="1"/>
  <c r="N68" i="7"/>
  <c r="O68" i="1"/>
  <c r="O68" i="7"/>
  <c r="P68" i="1"/>
  <c r="P68" i="7"/>
  <c r="Q68" i="1"/>
  <c r="Q68" i="7"/>
  <c r="R68" i="1"/>
  <c r="R68" i="7"/>
  <c r="S68" i="1"/>
  <c r="S68" i="7"/>
  <c r="T68" i="1"/>
  <c r="T68" i="7"/>
  <c r="U68" i="1"/>
  <c r="U68" i="7"/>
  <c r="V68" i="1"/>
  <c r="V68" i="7"/>
  <c r="W68" i="1"/>
  <c r="W68" i="7"/>
  <c r="X68" i="1"/>
  <c r="X68" i="7"/>
  <c r="E19" i="7"/>
  <c r="F19" i="7"/>
  <c r="B69" i="7"/>
  <c r="C69" i="1"/>
  <c r="C69" i="7"/>
  <c r="D69" i="1"/>
  <c r="D69" i="7"/>
  <c r="E69" i="1"/>
  <c r="E69" i="7"/>
  <c r="F69" i="1"/>
  <c r="F69" i="7"/>
  <c r="G69" i="1"/>
  <c r="G69" i="7"/>
  <c r="H69" i="1"/>
  <c r="H69" i="7"/>
  <c r="I69" i="1"/>
  <c r="I69" i="7"/>
  <c r="J69" i="1"/>
  <c r="J69" i="7"/>
  <c r="K69" i="1"/>
  <c r="K69" i="7"/>
  <c r="L69" i="1"/>
  <c r="L69" i="7"/>
  <c r="M69" i="1"/>
  <c r="M69" i="7"/>
  <c r="N69" i="1"/>
  <c r="N69" i="7"/>
  <c r="O69" i="1"/>
  <c r="O69" i="7"/>
  <c r="P69" i="1"/>
  <c r="P69" i="7"/>
  <c r="Q69" i="1"/>
  <c r="Q69" i="7"/>
  <c r="R69" i="1"/>
  <c r="R69" i="7"/>
  <c r="S69" i="1"/>
  <c r="S69" i="7"/>
  <c r="T69" i="1"/>
  <c r="T69" i="7"/>
  <c r="U69" i="1"/>
  <c r="U69" i="7"/>
  <c r="V69" i="1"/>
  <c r="V69" i="7"/>
  <c r="W69" i="1"/>
  <c r="W69" i="7"/>
  <c r="X69" i="1"/>
  <c r="X69" i="7"/>
  <c r="E20" i="7"/>
  <c r="F20" i="7"/>
  <c r="B70" i="7"/>
  <c r="C70" i="1"/>
  <c r="C70" i="7"/>
  <c r="D70" i="1"/>
  <c r="D70" i="7"/>
  <c r="E70" i="1"/>
  <c r="E70" i="7"/>
  <c r="F70" i="1"/>
  <c r="F70" i="7"/>
  <c r="G70" i="1"/>
  <c r="G70" i="7"/>
  <c r="H70" i="1"/>
  <c r="H70" i="7"/>
  <c r="I70" i="1"/>
  <c r="I70" i="7"/>
  <c r="J70" i="1"/>
  <c r="J70" i="7"/>
  <c r="K70" i="1"/>
  <c r="K70" i="7"/>
  <c r="L70" i="1"/>
  <c r="L70" i="7"/>
  <c r="M70" i="1"/>
  <c r="M70" i="7"/>
  <c r="N70" i="1"/>
  <c r="N70" i="7"/>
  <c r="O70" i="1"/>
  <c r="O70" i="7"/>
  <c r="P70" i="1"/>
  <c r="P70" i="7"/>
  <c r="Q70" i="1"/>
  <c r="Q70" i="7"/>
  <c r="R70" i="1"/>
  <c r="R70" i="7"/>
  <c r="S70" i="1"/>
  <c r="S70" i="7"/>
  <c r="T70" i="1"/>
  <c r="T70" i="7"/>
  <c r="U70" i="1"/>
  <c r="U70" i="7"/>
  <c r="V70" i="1"/>
  <c r="V70" i="7"/>
  <c r="W70" i="1"/>
  <c r="W70" i="7"/>
  <c r="X70" i="1"/>
  <c r="X70" i="7"/>
  <c r="E21" i="7"/>
  <c r="F21" i="7"/>
  <c r="B71" i="7"/>
  <c r="C71" i="1"/>
  <c r="C71" i="7"/>
  <c r="D71" i="1"/>
  <c r="D71" i="7"/>
  <c r="E71" i="1"/>
  <c r="E71" i="7"/>
  <c r="F71" i="1"/>
  <c r="F71" i="7"/>
  <c r="G71" i="1"/>
  <c r="G71" i="7"/>
  <c r="H71" i="1"/>
  <c r="H71" i="7"/>
  <c r="I71" i="1"/>
  <c r="I71" i="7"/>
  <c r="J71" i="1"/>
  <c r="J71" i="7"/>
  <c r="K71" i="1"/>
  <c r="K71" i="7"/>
  <c r="L71" i="1"/>
  <c r="L71" i="7"/>
  <c r="M71" i="1"/>
  <c r="M71" i="7"/>
  <c r="N71" i="1"/>
  <c r="N71" i="7"/>
  <c r="O71" i="1"/>
  <c r="O71" i="7"/>
  <c r="P71" i="1"/>
  <c r="P71" i="7"/>
  <c r="Q71" i="1"/>
  <c r="Q71" i="7"/>
  <c r="R71" i="1"/>
  <c r="R71" i="7"/>
  <c r="S71" i="1"/>
  <c r="S71" i="7"/>
  <c r="T71" i="1"/>
  <c r="T71" i="7"/>
  <c r="U71" i="1"/>
  <c r="U71" i="7"/>
  <c r="V71" i="1"/>
  <c r="V71" i="7"/>
  <c r="W71" i="1"/>
  <c r="W71" i="7"/>
  <c r="X71" i="1"/>
  <c r="X71" i="7"/>
  <c r="E22" i="7"/>
  <c r="F22" i="7"/>
  <c r="B72" i="7"/>
  <c r="C72" i="1"/>
  <c r="C72" i="7"/>
  <c r="D72" i="1"/>
  <c r="D72" i="7"/>
  <c r="E72" i="1"/>
  <c r="E72" i="7"/>
  <c r="F72" i="1"/>
  <c r="F72" i="7"/>
  <c r="G72" i="1"/>
  <c r="G72" i="7"/>
  <c r="H72" i="1"/>
  <c r="H72" i="7"/>
  <c r="I72" i="1"/>
  <c r="I72" i="7"/>
  <c r="J72" i="1"/>
  <c r="J72" i="7"/>
  <c r="K72" i="1"/>
  <c r="K72" i="7"/>
  <c r="L72" i="1"/>
  <c r="L72" i="7"/>
  <c r="M72" i="1"/>
  <c r="M72" i="7"/>
  <c r="N72" i="1"/>
  <c r="N72" i="7"/>
  <c r="O72" i="1"/>
  <c r="O72" i="7"/>
  <c r="P72" i="1"/>
  <c r="P72" i="7"/>
  <c r="Q72" i="1"/>
  <c r="Q72" i="7"/>
  <c r="R72" i="1"/>
  <c r="R72" i="7"/>
  <c r="S72" i="1"/>
  <c r="S72" i="7"/>
  <c r="T72" i="1"/>
  <c r="T72" i="7"/>
  <c r="U72" i="1"/>
  <c r="U72" i="7"/>
  <c r="V72" i="1"/>
  <c r="V72" i="7"/>
  <c r="W72" i="1"/>
  <c r="W72" i="7"/>
  <c r="X72" i="1"/>
  <c r="X72" i="7"/>
  <c r="E23" i="7"/>
  <c r="F23" i="7"/>
  <c r="B73" i="7"/>
  <c r="C73" i="1"/>
  <c r="C73" i="7"/>
  <c r="D73" i="1"/>
  <c r="D73" i="7"/>
  <c r="E73" i="1"/>
  <c r="E73" i="7"/>
  <c r="F73" i="1"/>
  <c r="F73" i="7"/>
  <c r="G73" i="1"/>
  <c r="G73" i="7"/>
  <c r="H73" i="1"/>
  <c r="H73" i="7"/>
  <c r="I73" i="1"/>
  <c r="I73" i="7"/>
  <c r="J73" i="1"/>
  <c r="J73" i="7"/>
  <c r="K73" i="1"/>
  <c r="K73" i="7"/>
  <c r="L73" i="1"/>
  <c r="L73" i="7"/>
  <c r="M73" i="1"/>
  <c r="M73" i="7"/>
  <c r="N73" i="1"/>
  <c r="N73" i="7"/>
  <c r="O73" i="1"/>
  <c r="O73" i="7"/>
  <c r="P73" i="1"/>
  <c r="P73" i="7"/>
  <c r="Q73" i="1"/>
  <c r="Q73" i="7"/>
  <c r="R73" i="1"/>
  <c r="R73" i="7"/>
  <c r="S73" i="1"/>
  <c r="S73" i="7"/>
  <c r="T73" i="1"/>
  <c r="T73" i="7"/>
  <c r="U73" i="1"/>
  <c r="U73" i="7"/>
  <c r="V73" i="1"/>
  <c r="V73" i="7"/>
  <c r="W73" i="1"/>
  <c r="W73" i="7"/>
  <c r="X73" i="1"/>
  <c r="X73" i="7"/>
  <c r="E24" i="7"/>
  <c r="F24" i="7"/>
  <c r="B74" i="7"/>
  <c r="C74" i="1"/>
  <c r="C74" i="7"/>
  <c r="D74" i="1"/>
  <c r="D74" i="7"/>
  <c r="E74" i="1"/>
  <c r="E74" i="7"/>
  <c r="F74" i="1"/>
  <c r="F74" i="7"/>
  <c r="G74" i="1"/>
  <c r="G74" i="7"/>
  <c r="H74" i="1"/>
  <c r="H74" i="7"/>
  <c r="I74" i="1"/>
  <c r="I74" i="7"/>
  <c r="J74" i="1"/>
  <c r="J74" i="7"/>
  <c r="K74" i="1"/>
  <c r="K74" i="7"/>
  <c r="L74" i="1"/>
  <c r="L74" i="7"/>
  <c r="M74" i="1"/>
  <c r="M74" i="7"/>
  <c r="N74" i="1"/>
  <c r="N74" i="7"/>
  <c r="O74" i="1"/>
  <c r="O74" i="7"/>
  <c r="P74" i="1"/>
  <c r="P74" i="7"/>
  <c r="Q74" i="1"/>
  <c r="Q74" i="7"/>
  <c r="R74" i="1"/>
  <c r="R74" i="7"/>
  <c r="S74" i="1"/>
  <c r="S74" i="7"/>
  <c r="T74" i="1"/>
  <c r="T74" i="7"/>
  <c r="U74" i="1"/>
  <c r="U74" i="7"/>
  <c r="V74" i="1"/>
  <c r="V74" i="7"/>
  <c r="W74" i="1"/>
  <c r="W74" i="7"/>
  <c r="X74" i="1"/>
  <c r="X74" i="7"/>
  <c r="E25" i="7"/>
  <c r="F25" i="7"/>
  <c r="B75" i="7"/>
  <c r="C75" i="1"/>
  <c r="C75" i="7"/>
  <c r="D75" i="1"/>
  <c r="D75" i="7"/>
  <c r="E75" i="1"/>
  <c r="E75" i="7"/>
  <c r="F75" i="1"/>
  <c r="F75" i="7"/>
  <c r="G75" i="1"/>
  <c r="G75" i="7"/>
  <c r="H75" i="1"/>
  <c r="H75" i="7"/>
  <c r="I75" i="1"/>
  <c r="I75" i="7"/>
  <c r="J75" i="1"/>
  <c r="J75" i="7"/>
  <c r="K75" i="1"/>
  <c r="K75" i="7"/>
  <c r="L75" i="1"/>
  <c r="L75" i="7"/>
  <c r="M75" i="1"/>
  <c r="M75" i="7"/>
  <c r="N75" i="1"/>
  <c r="N75" i="7"/>
  <c r="O75" i="1"/>
  <c r="O75" i="7"/>
  <c r="P75" i="1"/>
  <c r="P75" i="7"/>
  <c r="Q75" i="1"/>
  <c r="Q75" i="7"/>
  <c r="R75" i="1"/>
  <c r="R75" i="7"/>
  <c r="S75" i="1"/>
  <c r="S75" i="7"/>
  <c r="T75" i="1"/>
  <c r="T75" i="7"/>
  <c r="U75" i="1"/>
  <c r="U75" i="7"/>
  <c r="V75" i="1"/>
  <c r="V75" i="7"/>
  <c r="W75" i="1"/>
  <c r="W75" i="7"/>
  <c r="X75" i="1"/>
  <c r="X75" i="7"/>
  <c r="E26" i="7"/>
  <c r="F26" i="7"/>
  <c r="B76" i="7"/>
  <c r="C76" i="1"/>
  <c r="C76" i="7"/>
  <c r="D76" i="1"/>
  <c r="D76" i="7"/>
  <c r="E76" i="1"/>
  <c r="E76" i="7"/>
  <c r="F76" i="1"/>
  <c r="F76" i="7"/>
  <c r="G76" i="1"/>
  <c r="G76" i="7"/>
  <c r="H76" i="1"/>
  <c r="H76" i="7"/>
  <c r="I76" i="1"/>
  <c r="I76" i="7"/>
  <c r="J76" i="1"/>
  <c r="J76" i="7"/>
  <c r="K76" i="1"/>
  <c r="K76" i="7"/>
  <c r="L76" i="1"/>
  <c r="L76" i="7"/>
  <c r="M76" i="1"/>
  <c r="M76" i="7"/>
  <c r="N76" i="1"/>
  <c r="N76" i="7"/>
  <c r="O76" i="1"/>
  <c r="O76" i="7"/>
  <c r="P76" i="1"/>
  <c r="P76" i="7"/>
  <c r="Q76" i="1"/>
  <c r="Q76" i="7"/>
  <c r="R76" i="1"/>
  <c r="R76" i="7"/>
  <c r="S76" i="1"/>
  <c r="S76" i="7"/>
  <c r="T76" i="1"/>
  <c r="T76" i="7"/>
  <c r="U76" i="1"/>
  <c r="U76" i="7"/>
  <c r="V76" i="1"/>
  <c r="V76" i="7"/>
  <c r="W76" i="1"/>
  <c r="W76" i="7"/>
  <c r="X76" i="1"/>
  <c r="X76" i="7"/>
  <c r="X77" i="7"/>
  <c r="E30" i="7"/>
  <c r="F30" i="7"/>
  <c r="B80" i="7"/>
  <c r="C81" i="1"/>
  <c r="C80" i="7"/>
  <c r="D81" i="1"/>
  <c r="D80" i="7"/>
  <c r="E81" i="1"/>
  <c r="E80" i="7"/>
  <c r="F81" i="1"/>
  <c r="F80" i="7"/>
  <c r="G81" i="1"/>
  <c r="G80" i="7"/>
  <c r="H81" i="1"/>
  <c r="H80" i="7"/>
  <c r="I81" i="1"/>
  <c r="I80" i="7"/>
  <c r="J81" i="1"/>
  <c r="J80" i="7"/>
  <c r="K81" i="1"/>
  <c r="K80" i="7"/>
  <c r="L81" i="1"/>
  <c r="L80" i="7"/>
  <c r="M81" i="1"/>
  <c r="M80" i="7"/>
  <c r="N81" i="1"/>
  <c r="N80" i="7"/>
  <c r="O81" i="1"/>
  <c r="O80" i="7"/>
  <c r="P81" i="1"/>
  <c r="P80" i="7"/>
  <c r="Q81" i="1"/>
  <c r="Q80" i="7"/>
  <c r="R81" i="1"/>
  <c r="R80" i="7"/>
  <c r="S81" i="1"/>
  <c r="S80" i="7"/>
  <c r="T81" i="1"/>
  <c r="T80" i="7"/>
  <c r="U81" i="1"/>
  <c r="U80" i="7"/>
  <c r="V81" i="1"/>
  <c r="V80" i="7"/>
  <c r="W81" i="1"/>
  <c r="W80" i="7"/>
  <c r="X81" i="1"/>
  <c r="X80" i="7"/>
  <c r="E31" i="7"/>
  <c r="F31" i="7"/>
  <c r="B81" i="7"/>
  <c r="C82" i="1"/>
  <c r="C81" i="7"/>
  <c r="D82" i="1"/>
  <c r="D81" i="7"/>
  <c r="E82" i="1"/>
  <c r="E81" i="7"/>
  <c r="F82" i="1"/>
  <c r="F81" i="7"/>
  <c r="G82" i="1"/>
  <c r="G81" i="7"/>
  <c r="H82" i="1"/>
  <c r="H81" i="7"/>
  <c r="I82" i="1"/>
  <c r="I81" i="7"/>
  <c r="J82" i="1"/>
  <c r="J81" i="7"/>
  <c r="K82" i="1"/>
  <c r="K81" i="7"/>
  <c r="L82" i="1"/>
  <c r="L81" i="7"/>
  <c r="M82" i="1"/>
  <c r="M81" i="7"/>
  <c r="N82" i="1"/>
  <c r="N81" i="7"/>
  <c r="O82" i="1"/>
  <c r="O81" i="7"/>
  <c r="P82" i="1"/>
  <c r="P81" i="7"/>
  <c r="Q82" i="1"/>
  <c r="Q81" i="7"/>
  <c r="R82" i="1"/>
  <c r="R81" i="7"/>
  <c r="S82" i="1"/>
  <c r="S81" i="7"/>
  <c r="T82" i="1"/>
  <c r="T81" i="7"/>
  <c r="U82" i="1"/>
  <c r="U81" i="7"/>
  <c r="V82" i="1"/>
  <c r="V81" i="7"/>
  <c r="W82" i="1"/>
  <c r="W81" i="7"/>
  <c r="X82" i="1"/>
  <c r="X81" i="7"/>
  <c r="E32" i="7"/>
  <c r="F32" i="7"/>
  <c r="B82" i="7"/>
  <c r="C83" i="1"/>
  <c r="C82" i="7"/>
  <c r="D83" i="1"/>
  <c r="D82" i="7"/>
  <c r="E83" i="1"/>
  <c r="E82" i="7"/>
  <c r="F83" i="1"/>
  <c r="F82" i="7"/>
  <c r="G83" i="1"/>
  <c r="G82" i="7"/>
  <c r="H83" i="1"/>
  <c r="H82" i="7"/>
  <c r="I83" i="1"/>
  <c r="I82" i="7"/>
  <c r="J83" i="1"/>
  <c r="J82" i="7"/>
  <c r="K83" i="1"/>
  <c r="K82" i="7"/>
  <c r="L83" i="1"/>
  <c r="L82" i="7"/>
  <c r="M83" i="1"/>
  <c r="M82" i="7"/>
  <c r="N83" i="1"/>
  <c r="N82" i="7"/>
  <c r="O83" i="1"/>
  <c r="O82" i="7"/>
  <c r="P83" i="1"/>
  <c r="P82" i="7"/>
  <c r="Q83" i="1"/>
  <c r="Q82" i="7"/>
  <c r="R83" i="1"/>
  <c r="R82" i="7"/>
  <c r="S83" i="1"/>
  <c r="S82" i="7"/>
  <c r="T83" i="1"/>
  <c r="T82" i="7"/>
  <c r="U83" i="1"/>
  <c r="U82" i="7"/>
  <c r="V83" i="1"/>
  <c r="V82" i="7"/>
  <c r="W83" i="1"/>
  <c r="W82" i="7"/>
  <c r="X83" i="1"/>
  <c r="X82" i="7"/>
  <c r="E33" i="7"/>
  <c r="F33" i="7"/>
  <c r="B83" i="7"/>
  <c r="C84" i="1"/>
  <c r="C83" i="7"/>
  <c r="D84" i="1"/>
  <c r="D83" i="7"/>
  <c r="E84" i="1"/>
  <c r="E83" i="7"/>
  <c r="F84" i="1"/>
  <c r="F83" i="7"/>
  <c r="G84" i="1"/>
  <c r="G83" i="7"/>
  <c r="H84" i="1"/>
  <c r="H83" i="7"/>
  <c r="I84" i="1"/>
  <c r="I83" i="7"/>
  <c r="J84" i="1"/>
  <c r="J83" i="7"/>
  <c r="K84" i="1"/>
  <c r="K83" i="7"/>
  <c r="L84" i="1"/>
  <c r="L83" i="7"/>
  <c r="M84" i="1"/>
  <c r="M83" i="7"/>
  <c r="N84" i="1"/>
  <c r="N83" i="7"/>
  <c r="O84" i="1"/>
  <c r="O83" i="7"/>
  <c r="P84" i="1"/>
  <c r="P83" i="7"/>
  <c r="Q84" i="1"/>
  <c r="Q83" i="7"/>
  <c r="R84" i="1"/>
  <c r="R83" i="7"/>
  <c r="S84" i="1"/>
  <c r="S83" i="7"/>
  <c r="T84" i="1"/>
  <c r="T83" i="7"/>
  <c r="U84" i="1"/>
  <c r="U83" i="7"/>
  <c r="V84" i="1"/>
  <c r="V83" i="7"/>
  <c r="W84" i="1"/>
  <c r="W83" i="7"/>
  <c r="X84" i="1"/>
  <c r="X83" i="7"/>
  <c r="E34" i="7"/>
  <c r="F34" i="7"/>
  <c r="B84" i="7"/>
  <c r="C85" i="1"/>
  <c r="C84" i="7"/>
  <c r="D85" i="1"/>
  <c r="D84" i="7"/>
  <c r="E85" i="1"/>
  <c r="E84" i="7"/>
  <c r="F85" i="1"/>
  <c r="F84" i="7"/>
  <c r="G85" i="1"/>
  <c r="G84" i="7"/>
  <c r="H85" i="1"/>
  <c r="H84" i="7"/>
  <c r="I85" i="1"/>
  <c r="I84" i="7"/>
  <c r="J85" i="1"/>
  <c r="J84" i="7"/>
  <c r="K85" i="1"/>
  <c r="K84" i="7"/>
  <c r="L85" i="1"/>
  <c r="L84" i="7"/>
  <c r="M85" i="1"/>
  <c r="M84" i="7"/>
  <c r="N85" i="1"/>
  <c r="N84" i="7"/>
  <c r="O85" i="1"/>
  <c r="O84" i="7"/>
  <c r="P85" i="1"/>
  <c r="P84" i="7"/>
  <c r="Q85" i="1"/>
  <c r="Q84" i="7"/>
  <c r="R85" i="1"/>
  <c r="R84" i="7"/>
  <c r="S85" i="1"/>
  <c r="S84" i="7"/>
  <c r="T85" i="1"/>
  <c r="T84" i="7"/>
  <c r="U85" i="1"/>
  <c r="U84" i="7"/>
  <c r="V85" i="1"/>
  <c r="V84" i="7"/>
  <c r="W85" i="1"/>
  <c r="W84" i="7"/>
  <c r="X85" i="1"/>
  <c r="X84" i="7"/>
  <c r="E35" i="7"/>
  <c r="F35" i="7"/>
  <c r="B85" i="7"/>
  <c r="C86" i="1"/>
  <c r="C85" i="7"/>
  <c r="D86" i="1"/>
  <c r="D85" i="7"/>
  <c r="E86" i="1"/>
  <c r="E85" i="7"/>
  <c r="F86" i="1"/>
  <c r="F85" i="7"/>
  <c r="G86" i="1"/>
  <c r="G85" i="7"/>
  <c r="H86" i="1"/>
  <c r="H85" i="7"/>
  <c r="I86" i="1"/>
  <c r="I85" i="7"/>
  <c r="J86" i="1"/>
  <c r="J85" i="7"/>
  <c r="K86" i="1"/>
  <c r="K85" i="7"/>
  <c r="L86" i="1"/>
  <c r="L85" i="7"/>
  <c r="M86" i="1"/>
  <c r="M85" i="7"/>
  <c r="N86" i="1"/>
  <c r="N85" i="7"/>
  <c r="O86" i="1"/>
  <c r="O85" i="7"/>
  <c r="P86" i="1"/>
  <c r="P85" i="7"/>
  <c r="Q86" i="1"/>
  <c r="Q85" i="7"/>
  <c r="R86" i="1"/>
  <c r="R85" i="7"/>
  <c r="S86" i="1"/>
  <c r="S85" i="7"/>
  <c r="T86" i="1"/>
  <c r="T85" i="7"/>
  <c r="U86" i="1"/>
  <c r="U85" i="7"/>
  <c r="V86" i="1"/>
  <c r="V85" i="7"/>
  <c r="W86" i="1"/>
  <c r="W85" i="7"/>
  <c r="X86" i="1"/>
  <c r="X85" i="7"/>
  <c r="E36" i="7"/>
  <c r="F36" i="7"/>
  <c r="B86" i="7"/>
  <c r="C87" i="1"/>
  <c r="C86" i="7"/>
  <c r="D87" i="1"/>
  <c r="D86" i="7"/>
  <c r="E87" i="1"/>
  <c r="E86" i="7"/>
  <c r="F87" i="1"/>
  <c r="F86" i="7"/>
  <c r="G87" i="1"/>
  <c r="G86" i="7"/>
  <c r="H87" i="1"/>
  <c r="H86" i="7"/>
  <c r="I87" i="1"/>
  <c r="I86" i="7"/>
  <c r="J87" i="1"/>
  <c r="J86" i="7"/>
  <c r="K87" i="1"/>
  <c r="K86" i="7"/>
  <c r="L87" i="1"/>
  <c r="L86" i="7"/>
  <c r="M87" i="1"/>
  <c r="M86" i="7"/>
  <c r="N87" i="1"/>
  <c r="N86" i="7"/>
  <c r="O87" i="1"/>
  <c r="O86" i="7"/>
  <c r="P87" i="1"/>
  <c r="P86" i="7"/>
  <c r="Q87" i="1"/>
  <c r="Q86" i="7"/>
  <c r="R87" i="1"/>
  <c r="R86" i="7"/>
  <c r="S87" i="1"/>
  <c r="S86" i="7"/>
  <c r="T87" i="1"/>
  <c r="T86" i="7"/>
  <c r="U87" i="1"/>
  <c r="U86" i="7"/>
  <c r="V87" i="1"/>
  <c r="V86" i="7"/>
  <c r="W87" i="1"/>
  <c r="W86" i="7"/>
  <c r="X87" i="1"/>
  <c r="X86" i="7"/>
  <c r="E37" i="7"/>
  <c r="F37" i="7"/>
  <c r="B87" i="7"/>
  <c r="C88" i="1"/>
  <c r="C87" i="7"/>
  <c r="D88" i="1"/>
  <c r="D87" i="7"/>
  <c r="E88" i="1"/>
  <c r="E87" i="7"/>
  <c r="F88" i="1"/>
  <c r="F87" i="7"/>
  <c r="G88" i="1"/>
  <c r="G87" i="7"/>
  <c r="H88" i="1"/>
  <c r="H87" i="7"/>
  <c r="I88" i="1"/>
  <c r="I87" i="7"/>
  <c r="J88" i="1"/>
  <c r="J87" i="7"/>
  <c r="K88" i="1"/>
  <c r="K87" i="7"/>
  <c r="L88" i="1"/>
  <c r="L87" i="7"/>
  <c r="M88" i="1"/>
  <c r="M87" i="7"/>
  <c r="N88" i="1"/>
  <c r="N87" i="7"/>
  <c r="O88" i="1"/>
  <c r="O87" i="7"/>
  <c r="P88" i="1"/>
  <c r="P87" i="7"/>
  <c r="Q88" i="1"/>
  <c r="Q87" i="7"/>
  <c r="R88" i="1"/>
  <c r="R87" i="7"/>
  <c r="S88" i="1"/>
  <c r="S87" i="7"/>
  <c r="T88" i="1"/>
  <c r="T87" i="7"/>
  <c r="U88" i="1"/>
  <c r="U87" i="7"/>
  <c r="V88" i="1"/>
  <c r="V87" i="7"/>
  <c r="W88" i="1"/>
  <c r="W87" i="7"/>
  <c r="X88" i="1"/>
  <c r="X87" i="7"/>
  <c r="E38" i="7"/>
  <c r="F38" i="7"/>
  <c r="B88" i="7"/>
  <c r="C89" i="1"/>
  <c r="C88" i="7"/>
  <c r="D89" i="1"/>
  <c r="D88" i="7"/>
  <c r="E89" i="1"/>
  <c r="E88" i="7"/>
  <c r="F89" i="1"/>
  <c r="F88" i="7"/>
  <c r="G89" i="1"/>
  <c r="G88" i="7"/>
  <c r="H89" i="1"/>
  <c r="H88" i="7"/>
  <c r="I89" i="1"/>
  <c r="I88" i="7"/>
  <c r="J89" i="1"/>
  <c r="J88" i="7"/>
  <c r="K89" i="1"/>
  <c r="K88" i="7"/>
  <c r="L89" i="1"/>
  <c r="L88" i="7"/>
  <c r="M89" i="1"/>
  <c r="M88" i="7"/>
  <c r="N89" i="1"/>
  <c r="N88" i="7"/>
  <c r="O89" i="1"/>
  <c r="O88" i="7"/>
  <c r="P89" i="1"/>
  <c r="P88" i="7"/>
  <c r="Q89" i="1"/>
  <c r="Q88" i="7"/>
  <c r="R89" i="1"/>
  <c r="R88" i="7"/>
  <c r="S89" i="1"/>
  <c r="S88" i="7"/>
  <c r="T89" i="1"/>
  <c r="T88" i="7"/>
  <c r="U89" i="1"/>
  <c r="U88" i="7"/>
  <c r="V89" i="1"/>
  <c r="V88" i="7"/>
  <c r="W89" i="1"/>
  <c r="W88" i="7"/>
  <c r="X89" i="1"/>
  <c r="X88" i="7"/>
  <c r="E39" i="7"/>
  <c r="F39" i="7"/>
  <c r="B89" i="7"/>
  <c r="C90" i="1"/>
  <c r="C89" i="7"/>
  <c r="D90" i="1"/>
  <c r="D89" i="7"/>
  <c r="E90" i="1"/>
  <c r="E89" i="7"/>
  <c r="F90" i="1"/>
  <c r="F89" i="7"/>
  <c r="G90" i="1"/>
  <c r="G89" i="7"/>
  <c r="H90" i="1"/>
  <c r="H89" i="7"/>
  <c r="I90" i="1"/>
  <c r="I89" i="7"/>
  <c r="J90" i="1"/>
  <c r="J89" i="7"/>
  <c r="K90" i="1"/>
  <c r="K89" i="7"/>
  <c r="L90" i="1"/>
  <c r="L89" i="7"/>
  <c r="M90" i="1"/>
  <c r="M89" i="7"/>
  <c r="N90" i="1"/>
  <c r="N89" i="7"/>
  <c r="O90" i="1"/>
  <c r="O89" i="7"/>
  <c r="P90" i="1"/>
  <c r="P89" i="7"/>
  <c r="Q90" i="1"/>
  <c r="Q89" i="7"/>
  <c r="R90" i="1"/>
  <c r="R89" i="7"/>
  <c r="S90" i="1"/>
  <c r="S89" i="7"/>
  <c r="T90" i="1"/>
  <c r="T89" i="7"/>
  <c r="U90" i="1"/>
  <c r="U89" i="7"/>
  <c r="V90" i="1"/>
  <c r="V89" i="7"/>
  <c r="W90" i="1"/>
  <c r="W89" i="7"/>
  <c r="X90" i="1"/>
  <c r="X89" i="7"/>
  <c r="E40" i="7"/>
  <c r="F40" i="7"/>
  <c r="B90" i="7"/>
  <c r="C91" i="1"/>
  <c r="C90" i="7"/>
  <c r="D91" i="1"/>
  <c r="D90" i="7"/>
  <c r="E91" i="1"/>
  <c r="E90" i="7"/>
  <c r="F91" i="1"/>
  <c r="F90" i="7"/>
  <c r="G91" i="1"/>
  <c r="G90" i="7"/>
  <c r="H91" i="1"/>
  <c r="H90" i="7"/>
  <c r="I91" i="1"/>
  <c r="I90" i="7"/>
  <c r="J91" i="1"/>
  <c r="J90" i="7"/>
  <c r="K91" i="1"/>
  <c r="K90" i="7"/>
  <c r="L91" i="1"/>
  <c r="L90" i="7"/>
  <c r="M91" i="1"/>
  <c r="M90" i="7"/>
  <c r="N91" i="1"/>
  <c r="N90" i="7"/>
  <c r="O91" i="1"/>
  <c r="O90" i="7"/>
  <c r="P91" i="1"/>
  <c r="P90" i="7"/>
  <c r="Q91" i="1"/>
  <c r="Q90" i="7"/>
  <c r="R91" i="1"/>
  <c r="R90" i="7"/>
  <c r="S91" i="1"/>
  <c r="S90" i="7"/>
  <c r="T91" i="1"/>
  <c r="T90" i="7"/>
  <c r="U91" i="1"/>
  <c r="U90" i="7"/>
  <c r="V91" i="1"/>
  <c r="V90" i="7"/>
  <c r="W91" i="1"/>
  <c r="W90" i="7"/>
  <c r="X91" i="1"/>
  <c r="X90" i="7"/>
  <c r="E41" i="7"/>
  <c r="F41" i="7"/>
  <c r="B91" i="7"/>
  <c r="C92" i="1"/>
  <c r="C91" i="7"/>
  <c r="D92" i="1"/>
  <c r="D91" i="7"/>
  <c r="E92" i="1"/>
  <c r="E91" i="7"/>
  <c r="F92" i="1"/>
  <c r="F91" i="7"/>
  <c r="G92" i="1"/>
  <c r="G91" i="7"/>
  <c r="H92" i="1"/>
  <c r="H91" i="7"/>
  <c r="I92" i="1"/>
  <c r="I91" i="7"/>
  <c r="J92" i="1"/>
  <c r="J91" i="7"/>
  <c r="K92" i="1"/>
  <c r="K91" i="7"/>
  <c r="L92" i="1"/>
  <c r="L91" i="7"/>
  <c r="M92" i="1"/>
  <c r="M91" i="7"/>
  <c r="N92" i="1"/>
  <c r="N91" i="7"/>
  <c r="O92" i="1"/>
  <c r="O91" i="7"/>
  <c r="P92" i="1"/>
  <c r="P91" i="7"/>
  <c r="Q92" i="1"/>
  <c r="Q91" i="7"/>
  <c r="R92" i="1"/>
  <c r="R91" i="7"/>
  <c r="S92" i="1"/>
  <c r="S91" i="7"/>
  <c r="T92" i="1"/>
  <c r="T91" i="7"/>
  <c r="U92" i="1"/>
  <c r="U91" i="7"/>
  <c r="V92" i="1"/>
  <c r="V91" i="7"/>
  <c r="W92" i="1"/>
  <c r="W91" i="7"/>
  <c r="X92" i="1"/>
  <c r="X91" i="7"/>
  <c r="E42" i="7"/>
  <c r="F42" i="7"/>
  <c r="B92" i="7"/>
  <c r="C93" i="1"/>
  <c r="C92" i="7"/>
  <c r="D93" i="1"/>
  <c r="D92" i="7"/>
  <c r="E93" i="1"/>
  <c r="E92" i="7"/>
  <c r="F93" i="1"/>
  <c r="F92" i="7"/>
  <c r="G93" i="1"/>
  <c r="G92" i="7"/>
  <c r="H93" i="1"/>
  <c r="H92" i="7"/>
  <c r="I93" i="1"/>
  <c r="I92" i="7"/>
  <c r="J93" i="1"/>
  <c r="J92" i="7"/>
  <c r="K93" i="1"/>
  <c r="K92" i="7"/>
  <c r="L93" i="1"/>
  <c r="L92" i="7"/>
  <c r="M93" i="1"/>
  <c r="M92" i="7"/>
  <c r="N93" i="1"/>
  <c r="N92" i="7"/>
  <c r="O93" i="1"/>
  <c r="O92" i="7"/>
  <c r="P93" i="1"/>
  <c r="P92" i="7"/>
  <c r="Q93" i="1"/>
  <c r="Q92" i="7"/>
  <c r="R93" i="1"/>
  <c r="R92" i="7"/>
  <c r="S93" i="1"/>
  <c r="S92" i="7"/>
  <c r="T93" i="1"/>
  <c r="T92" i="7"/>
  <c r="U93" i="1"/>
  <c r="U92" i="7"/>
  <c r="V93" i="1"/>
  <c r="V92" i="7"/>
  <c r="W93" i="1"/>
  <c r="W92" i="7"/>
  <c r="X93" i="1"/>
  <c r="X92" i="7"/>
  <c r="E43" i="7"/>
  <c r="F43" i="7"/>
  <c r="B93" i="7"/>
  <c r="C94" i="1"/>
  <c r="C93" i="7"/>
  <c r="D94" i="1"/>
  <c r="D93" i="7"/>
  <c r="E94" i="1"/>
  <c r="E93" i="7"/>
  <c r="F94" i="1"/>
  <c r="F93" i="7"/>
  <c r="G94" i="1"/>
  <c r="G93" i="7"/>
  <c r="H94" i="1"/>
  <c r="H93" i="7"/>
  <c r="I94" i="1"/>
  <c r="I93" i="7"/>
  <c r="J94" i="1"/>
  <c r="J93" i="7"/>
  <c r="K94" i="1"/>
  <c r="K93" i="7"/>
  <c r="L94" i="1"/>
  <c r="L93" i="7"/>
  <c r="M94" i="1"/>
  <c r="M93" i="7"/>
  <c r="N94" i="1"/>
  <c r="N93" i="7"/>
  <c r="O94" i="1"/>
  <c r="O93" i="7"/>
  <c r="P94" i="1"/>
  <c r="P93" i="7"/>
  <c r="Q94" i="1"/>
  <c r="Q93" i="7"/>
  <c r="R94" i="1"/>
  <c r="R93" i="7"/>
  <c r="S94" i="1"/>
  <c r="S93" i="7"/>
  <c r="T94" i="1"/>
  <c r="T93" i="7"/>
  <c r="U94" i="1"/>
  <c r="U93" i="7"/>
  <c r="V94" i="1"/>
  <c r="V93" i="7"/>
  <c r="W94" i="1"/>
  <c r="W93" i="7"/>
  <c r="X94" i="1"/>
  <c r="X93" i="7"/>
  <c r="E44" i="7"/>
  <c r="F44" i="7"/>
  <c r="B94" i="7"/>
  <c r="C95" i="1"/>
  <c r="C94" i="7"/>
  <c r="D95" i="1"/>
  <c r="D94" i="7"/>
  <c r="E95" i="1"/>
  <c r="E94" i="7"/>
  <c r="F95" i="1"/>
  <c r="F94" i="7"/>
  <c r="G95" i="1"/>
  <c r="G94" i="7"/>
  <c r="H95" i="1"/>
  <c r="H94" i="7"/>
  <c r="I95" i="1"/>
  <c r="I94" i="7"/>
  <c r="J95" i="1"/>
  <c r="J94" i="7"/>
  <c r="K95" i="1"/>
  <c r="K94" i="7"/>
  <c r="L95" i="1"/>
  <c r="L94" i="7"/>
  <c r="M95" i="1"/>
  <c r="M94" i="7"/>
  <c r="N95" i="1"/>
  <c r="N94" i="7"/>
  <c r="O95" i="1"/>
  <c r="O94" i="7"/>
  <c r="P95" i="1"/>
  <c r="P94" i="7"/>
  <c r="Q95" i="1"/>
  <c r="Q94" i="7"/>
  <c r="R95" i="1"/>
  <c r="R94" i="7"/>
  <c r="S95" i="1"/>
  <c r="S94" i="7"/>
  <c r="T95" i="1"/>
  <c r="T94" i="7"/>
  <c r="U95" i="1"/>
  <c r="U94" i="7"/>
  <c r="V95" i="1"/>
  <c r="V94" i="7"/>
  <c r="W95" i="1"/>
  <c r="W94" i="7"/>
  <c r="X95" i="1"/>
  <c r="X94" i="7"/>
  <c r="E45" i="7"/>
  <c r="F45" i="7"/>
  <c r="B95" i="7"/>
  <c r="C96" i="1"/>
  <c r="C95" i="7"/>
  <c r="D96" i="1"/>
  <c r="D95" i="7"/>
  <c r="E96" i="1"/>
  <c r="E95" i="7"/>
  <c r="F96" i="1"/>
  <c r="F95" i="7"/>
  <c r="G96" i="1"/>
  <c r="G95" i="7"/>
  <c r="H96" i="1"/>
  <c r="H95" i="7"/>
  <c r="I96" i="1"/>
  <c r="I95" i="7"/>
  <c r="J96" i="1"/>
  <c r="J95" i="7"/>
  <c r="K96" i="1"/>
  <c r="K95" i="7"/>
  <c r="L96" i="1"/>
  <c r="L95" i="7"/>
  <c r="M96" i="1"/>
  <c r="M95" i="7"/>
  <c r="N96" i="1"/>
  <c r="N95" i="7"/>
  <c r="O96" i="1"/>
  <c r="O95" i="7"/>
  <c r="P96" i="1"/>
  <c r="P95" i="7"/>
  <c r="Q96" i="1"/>
  <c r="Q95" i="7"/>
  <c r="R96" i="1"/>
  <c r="R95" i="7"/>
  <c r="S96" i="1"/>
  <c r="S95" i="7"/>
  <c r="T96" i="1"/>
  <c r="T95" i="7"/>
  <c r="U96" i="1"/>
  <c r="U95" i="7"/>
  <c r="V96" i="1"/>
  <c r="V95" i="7"/>
  <c r="W96" i="1"/>
  <c r="W95" i="7"/>
  <c r="X96" i="1"/>
  <c r="X95" i="7"/>
  <c r="E46" i="7"/>
  <c r="F46" i="7"/>
  <c r="B96" i="7"/>
  <c r="C97" i="1"/>
  <c r="C96" i="7"/>
  <c r="D97" i="1"/>
  <c r="D96" i="7"/>
  <c r="E97" i="1"/>
  <c r="E96" i="7"/>
  <c r="F97" i="1"/>
  <c r="F96" i="7"/>
  <c r="G97" i="1"/>
  <c r="G96" i="7"/>
  <c r="H97" i="1"/>
  <c r="H96" i="7"/>
  <c r="I97" i="1"/>
  <c r="I96" i="7"/>
  <c r="J97" i="1"/>
  <c r="J96" i="7"/>
  <c r="K97" i="1"/>
  <c r="K96" i="7"/>
  <c r="L97" i="1"/>
  <c r="L96" i="7"/>
  <c r="M97" i="1"/>
  <c r="M96" i="7"/>
  <c r="N97" i="1"/>
  <c r="N96" i="7"/>
  <c r="O97" i="1"/>
  <c r="O96" i="7"/>
  <c r="P97" i="1"/>
  <c r="P96" i="7"/>
  <c r="Q97" i="1"/>
  <c r="Q96" i="7"/>
  <c r="R97" i="1"/>
  <c r="R96" i="7"/>
  <c r="S97" i="1"/>
  <c r="S96" i="7"/>
  <c r="T97" i="1"/>
  <c r="T96" i="7"/>
  <c r="U97" i="1"/>
  <c r="U96" i="7"/>
  <c r="V97" i="1"/>
  <c r="V96" i="7"/>
  <c r="W97" i="1"/>
  <c r="W96" i="7"/>
  <c r="X97" i="1"/>
  <c r="X96" i="7"/>
  <c r="E47" i="7"/>
  <c r="F47" i="7"/>
  <c r="B97" i="7"/>
  <c r="C98" i="1"/>
  <c r="C97" i="7"/>
  <c r="D98" i="1"/>
  <c r="D97" i="7"/>
  <c r="E98" i="1"/>
  <c r="E97" i="7"/>
  <c r="F98" i="1"/>
  <c r="F97" i="7"/>
  <c r="G98" i="1"/>
  <c r="G97" i="7"/>
  <c r="H98" i="1"/>
  <c r="H97" i="7"/>
  <c r="I98" i="1"/>
  <c r="I97" i="7"/>
  <c r="J98" i="1"/>
  <c r="J97" i="7"/>
  <c r="K98" i="1"/>
  <c r="K97" i="7"/>
  <c r="L98" i="1"/>
  <c r="L97" i="7"/>
  <c r="M98" i="1"/>
  <c r="M97" i="7"/>
  <c r="N98" i="1"/>
  <c r="N97" i="7"/>
  <c r="O98" i="1"/>
  <c r="O97" i="7"/>
  <c r="P98" i="1"/>
  <c r="P97" i="7"/>
  <c r="Q98" i="1"/>
  <c r="Q97" i="7"/>
  <c r="R98" i="1"/>
  <c r="R97" i="7"/>
  <c r="S98" i="1"/>
  <c r="S97" i="7"/>
  <c r="T98" i="1"/>
  <c r="T97" i="7"/>
  <c r="U98" i="1"/>
  <c r="U97" i="7"/>
  <c r="V98" i="1"/>
  <c r="V97" i="7"/>
  <c r="W98" i="1"/>
  <c r="W97" i="7"/>
  <c r="X98" i="1"/>
  <c r="X97" i="7"/>
  <c r="E48" i="7"/>
  <c r="F48" i="7"/>
  <c r="B98" i="7"/>
  <c r="C99" i="1"/>
  <c r="C98" i="7"/>
  <c r="D99" i="1"/>
  <c r="D98" i="7"/>
  <c r="E99" i="1"/>
  <c r="E98" i="7"/>
  <c r="F99" i="1"/>
  <c r="F98" i="7"/>
  <c r="G99" i="1"/>
  <c r="G98" i="7"/>
  <c r="H99" i="1"/>
  <c r="H98" i="7"/>
  <c r="I99" i="1"/>
  <c r="I98" i="7"/>
  <c r="J99" i="1"/>
  <c r="J98" i="7"/>
  <c r="K99" i="1"/>
  <c r="K98" i="7"/>
  <c r="L99" i="1"/>
  <c r="L98" i="7"/>
  <c r="M99" i="1"/>
  <c r="M98" i="7"/>
  <c r="N99" i="1"/>
  <c r="N98" i="7"/>
  <c r="O99" i="1"/>
  <c r="O98" i="7"/>
  <c r="P99" i="1"/>
  <c r="P98" i="7"/>
  <c r="Q99" i="1"/>
  <c r="Q98" i="7"/>
  <c r="R99" i="1"/>
  <c r="R98" i="7"/>
  <c r="S99" i="1"/>
  <c r="S98" i="7"/>
  <c r="T99" i="1"/>
  <c r="T98" i="7"/>
  <c r="U99" i="1"/>
  <c r="U98" i="7"/>
  <c r="V99" i="1"/>
  <c r="V98" i="7"/>
  <c r="W99" i="1"/>
  <c r="W98" i="7"/>
  <c r="X99" i="1"/>
  <c r="X98" i="7"/>
  <c r="E49" i="7"/>
  <c r="F49" i="7"/>
  <c r="B99" i="7"/>
  <c r="C100" i="1"/>
  <c r="C99" i="7"/>
  <c r="D100" i="1"/>
  <c r="D99" i="7"/>
  <c r="E100" i="1"/>
  <c r="E99" i="7"/>
  <c r="F100" i="1"/>
  <c r="F99" i="7"/>
  <c r="G100" i="1"/>
  <c r="G99" i="7"/>
  <c r="H100" i="1"/>
  <c r="H99" i="7"/>
  <c r="I100" i="1"/>
  <c r="I99" i="7"/>
  <c r="J100" i="1"/>
  <c r="J99" i="7"/>
  <c r="K100" i="1"/>
  <c r="K99" i="7"/>
  <c r="L100" i="1"/>
  <c r="L99" i="7"/>
  <c r="M100" i="1"/>
  <c r="M99" i="7"/>
  <c r="N100" i="1"/>
  <c r="N99" i="7"/>
  <c r="O100" i="1"/>
  <c r="O99" i="7"/>
  <c r="P100" i="1"/>
  <c r="P99" i="7"/>
  <c r="Q100" i="1"/>
  <c r="Q99" i="7"/>
  <c r="R100" i="1"/>
  <c r="R99" i="7"/>
  <c r="S100" i="1"/>
  <c r="S99" i="7"/>
  <c r="T100" i="1"/>
  <c r="T99" i="7"/>
  <c r="U100" i="1"/>
  <c r="U99" i="7"/>
  <c r="V100" i="1"/>
  <c r="V99" i="7"/>
  <c r="W100" i="1"/>
  <c r="W99" i="7"/>
  <c r="X100" i="1"/>
  <c r="X99" i="7"/>
  <c r="X101" i="7"/>
  <c r="X102" i="7"/>
  <c r="B77" i="7"/>
  <c r="B101" i="7"/>
  <c r="B102" i="7"/>
  <c r="X151" i="7"/>
  <c r="W77" i="7"/>
  <c r="W101" i="7"/>
  <c r="W102" i="7"/>
  <c r="W151" i="7"/>
  <c r="V77" i="7"/>
  <c r="V101" i="7"/>
  <c r="V102" i="7"/>
  <c r="V151" i="7"/>
  <c r="U77" i="7"/>
  <c r="U101" i="7"/>
  <c r="U102" i="7"/>
  <c r="U151" i="7"/>
  <c r="T77" i="7"/>
  <c r="T101" i="7"/>
  <c r="T102" i="7"/>
  <c r="T151" i="7"/>
  <c r="S77" i="7"/>
  <c r="S101" i="7"/>
  <c r="S102" i="7"/>
  <c r="S151" i="7"/>
  <c r="R77" i="7"/>
  <c r="R101" i="7"/>
  <c r="R102" i="7"/>
  <c r="R151" i="7"/>
  <c r="Q77" i="7"/>
  <c r="Q101" i="7"/>
  <c r="Q102" i="7"/>
  <c r="Q151" i="7"/>
  <c r="P77" i="7"/>
  <c r="P101" i="7"/>
  <c r="P102" i="7"/>
  <c r="P151" i="7"/>
  <c r="O77" i="7"/>
  <c r="O101" i="7"/>
  <c r="O102" i="7"/>
  <c r="O151" i="7"/>
  <c r="N77" i="7"/>
  <c r="N101" i="7"/>
  <c r="N102" i="7"/>
  <c r="N151" i="7"/>
  <c r="M77" i="7"/>
  <c r="M101" i="7"/>
  <c r="M102" i="7"/>
  <c r="M151" i="7"/>
  <c r="L77" i="7"/>
  <c r="L101" i="7"/>
  <c r="L102" i="7"/>
  <c r="L151" i="7"/>
  <c r="K77" i="7"/>
  <c r="K101" i="7"/>
  <c r="K102" i="7"/>
  <c r="K151" i="7"/>
  <c r="J77" i="7"/>
  <c r="J101" i="7"/>
  <c r="J102" i="7"/>
  <c r="J151" i="7"/>
  <c r="I77" i="7"/>
  <c r="I101" i="7"/>
  <c r="I102" i="7"/>
  <c r="I151" i="7"/>
  <c r="H77" i="7"/>
  <c r="H101" i="7"/>
  <c r="H102" i="7"/>
  <c r="H151" i="7"/>
  <c r="G77" i="7"/>
  <c r="G101" i="7"/>
  <c r="G102" i="7"/>
  <c r="G151" i="7"/>
  <c r="F77" i="7"/>
  <c r="F101" i="7"/>
  <c r="F102" i="7"/>
  <c r="F151" i="7"/>
  <c r="E77" i="7"/>
  <c r="E101" i="7"/>
  <c r="E102" i="7"/>
  <c r="E151" i="7"/>
  <c r="D77" i="7"/>
  <c r="D101" i="7"/>
  <c r="D102" i="7"/>
  <c r="D151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X108" i="7"/>
  <c r="X107" i="7"/>
  <c r="X128" i="7"/>
  <c r="W108" i="7"/>
  <c r="V108" i="7"/>
  <c r="U108" i="7"/>
  <c r="T108" i="7"/>
  <c r="T107" i="7"/>
  <c r="T128" i="7"/>
  <c r="S108" i="7"/>
  <c r="R108" i="7"/>
  <c r="Q108" i="7"/>
  <c r="P108" i="7"/>
  <c r="P107" i="7"/>
  <c r="P128" i="7"/>
  <c r="O108" i="7"/>
  <c r="N108" i="7"/>
  <c r="M108" i="7"/>
  <c r="L108" i="7"/>
  <c r="L107" i="7"/>
  <c r="L128" i="7"/>
  <c r="K108" i="7"/>
  <c r="J108" i="7"/>
  <c r="I108" i="7"/>
  <c r="H108" i="7"/>
  <c r="H107" i="7"/>
  <c r="H128" i="7"/>
  <c r="G108" i="7"/>
  <c r="F108" i="7"/>
  <c r="E108" i="7"/>
  <c r="D108" i="7"/>
  <c r="D107" i="7"/>
  <c r="D128" i="7"/>
  <c r="W107" i="7"/>
  <c r="W128" i="7"/>
  <c r="V107" i="7"/>
  <c r="V128" i="7"/>
  <c r="U107" i="7"/>
  <c r="U128" i="7"/>
  <c r="S107" i="7"/>
  <c r="S128" i="7"/>
  <c r="R107" i="7"/>
  <c r="R128" i="7"/>
  <c r="Q107" i="7"/>
  <c r="Q128" i="7"/>
  <c r="O107" i="7"/>
  <c r="O128" i="7"/>
  <c r="N107" i="7"/>
  <c r="N128" i="7"/>
  <c r="M107" i="7"/>
  <c r="M128" i="7"/>
  <c r="K107" i="7"/>
  <c r="K128" i="7"/>
  <c r="J107" i="7"/>
  <c r="J128" i="7"/>
  <c r="I107" i="7"/>
  <c r="I128" i="7"/>
  <c r="G107" i="7"/>
  <c r="G128" i="7"/>
  <c r="F107" i="7"/>
  <c r="F128" i="7"/>
  <c r="E107" i="7"/>
  <c r="E128" i="7"/>
  <c r="E50" i="8"/>
  <c r="F50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E6" i="8"/>
  <c r="F6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E7" i="8"/>
  <c r="F7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E8" i="8"/>
  <c r="F8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E9" i="8"/>
  <c r="F9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E10" i="8"/>
  <c r="F1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E11" i="8"/>
  <c r="F11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E12" i="8"/>
  <c r="F1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E13" i="8"/>
  <c r="F13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E14" i="8"/>
  <c r="F14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E15" i="8"/>
  <c r="F15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E16" i="8"/>
  <c r="F16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E17" i="8"/>
  <c r="F17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E18" i="8"/>
  <c r="F18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E19" i="8"/>
  <c r="F19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E20" i="8"/>
  <c r="F20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E21" i="8"/>
  <c r="F21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E22" i="8"/>
  <c r="F22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E23" i="8"/>
  <c r="F23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E24" i="8"/>
  <c r="F24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E25" i="8"/>
  <c r="F25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E26" i="8"/>
  <c r="F26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X77" i="8"/>
  <c r="E30" i="8"/>
  <c r="F30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E31" i="8"/>
  <c r="F31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E32" i="8"/>
  <c r="F32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E33" i="8"/>
  <c r="F33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E34" i="8"/>
  <c r="F34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E35" i="8"/>
  <c r="F35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E36" i="8"/>
  <c r="F36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E37" i="8"/>
  <c r="F37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E38" i="8"/>
  <c r="F38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E39" i="8"/>
  <c r="F39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E40" i="8"/>
  <c r="F40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E41" i="8"/>
  <c r="F41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E42" i="8"/>
  <c r="F42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E43" i="8"/>
  <c r="F43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E44" i="8"/>
  <c r="F44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E45" i="8"/>
  <c r="F45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E46" i="8"/>
  <c r="F46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E47" i="8"/>
  <c r="F47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E48" i="8"/>
  <c r="F48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E49" i="8"/>
  <c r="F49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X101" i="8"/>
  <c r="X102" i="8"/>
  <c r="B77" i="8"/>
  <c r="B101" i="8"/>
  <c r="B102" i="8"/>
  <c r="X151" i="8"/>
  <c r="W77" i="8"/>
  <c r="W101" i="8"/>
  <c r="W102" i="8"/>
  <c r="W151" i="8"/>
  <c r="V77" i="8"/>
  <c r="V101" i="8"/>
  <c r="V102" i="8"/>
  <c r="V151" i="8"/>
  <c r="U77" i="8"/>
  <c r="U101" i="8"/>
  <c r="U102" i="8"/>
  <c r="U151" i="8"/>
  <c r="T77" i="8"/>
  <c r="T101" i="8"/>
  <c r="T102" i="8"/>
  <c r="T151" i="8"/>
  <c r="S77" i="8"/>
  <c r="S101" i="8"/>
  <c r="S102" i="8"/>
  <c r="S151" i="8"/>
  <c r="R77" i="8"/>
  <c r="R101" i="8"/>
  <c r="R102" i="8"/>
  <c r="R151" i="8"/>
  <c r="Q77" i="8"/>
  <c r="Q101" i="8"/>
  <c r="Q102" i="8"/>
  <c r="Q151" i="8"/>
  <c r="P77" i="8"/>
  <c r="P101" i="8"/>
  <c r="P102" i="8"/>
  <c r="P151" i="8"/>
  <c r="O77" i="8"/>
  <c r="O101" i="8"/>
  <c r="O102" i="8"/>
  <c r="O151" i="8"/>
  <c r="N77" i="8"/>
  <c r="N101" i="8"/>
  <c r="N102" i="8"/>
  <c r="N151" i="8"/>
  <c r="M77" i="8"/>
  <c r="M101" i="8"/>
  <c r="M102" i="8"/>
  <c r="M151" i="8"/>
  <c r="L77" i="8"/>
  <c r="L101" i="8"/>
  <c r="L102" i="8"/>
  <c r="L151" i="8"/>
  <c r="K77" i="8"/>
  <c r="K101" i="8"/>
  <c r="K102" i="8"/>
  <c r="K151" i="8"/>
  <c r="J77" i="8"/>
  <c r="J101" i="8"/>
  <c r="J102" i="8"/>
  <c r="J151" i="8"/>
  <c r="I77" i="8"/>
  <c r="I101" i="8"/>
  <c r="I102" i="8"/>
  <c r="I151" i="8"/>
  <c r="H77" i="8"/>
  <c r="H101" i="8"/>
  <c r="H102" i="8"/>
  <c r="H151" i="8"/>
  <c r="G77" i="8"/>
  <c r="G101" i="8"/>
  <c r="G102" i="8"/>
  <c r="G151" i="8"/>
  <c r="F77" i="8"/>
  <c r="F101" i="8"/>
  <c r="F102" i="8"/>
  <c r="F151" i="8"/>
  <c r="E77" i="8"/>
  <c r="E101" i="8"/>
  <c r="E102" i="8"/>
  <c r="E151" i="8"/>
  <c r="D77" i="8"/>
  <c r="D101" i="8"/>
  <c r="D102" i="8"/>
  <c r="D151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X108" i="8"/>
  <c r="X107" i="8"/>
  <c r="X128" i="8"/>
  <c r="W108" i="8"/>
  <c r="V108" i="8"/>
  <c r="U108" i="8"/>
  <c r="T108" i="8"/>
  <c r="T107" i="8"/>
  <c r="T128" i="8"/>
  <c r="S108" i="8"/>
  <c r="R108" i="8"/>
  <c r="Q108" i="8"/>
  <c r="P108" i="8"/>
  <c r="P107" i="8"/>
  <c r="P128" i="8"/>
  <c r="O108" i="8"/>
  <c r="N108" i="8"/>
  <c r="M108" i="8"/>
  <c r="L108" i="8"/>
  <c r="L107" i="8"/>
  <c r="L128" i="8"/>
  <c r="K108" i="8"/>
  <c r="J108" i="8"/>
  <c r="I108" i="8"/>
  <c r="H108" i="8"/>
  <c r="H107" i="8"/>
  <c r="H128" i="8"/>
  <c r="G108" i="8"/>
  <c r="F108" i="8"/>
  <c r="E108" i="8"/>
  <c r="D108" i="8"/>
  <c r="D107" i="8"/>
  <c r="D128" i="8"/>
  <c r="W107" i="8"/>
  <c r="W128" i="8"/>
  <c r="V107" i="8"/>
  <c r="V128" i="8"/>
  <c r="U107" i="8"/>
  <c r="U128" i="8"/>
  <c r="S107" i="8"/>
  <c r="S128" i="8"/>
  <c r="R107" i="8"/>
  <c r="R128" i="8"/>
  <c r="Q107" i="8"/>
  <c r="Q128" i="8"/>
  <c r="O107" i="8"/>
  <c r="O128" i="8"/>
  <c r="N107" i="8"/>
  <c r="N128" i="8"/>
  <c r="M107" i="8"/>
  <c r="M128" i="8"/>
  <c r="K107" i="8"/>
  <c r="K128" i="8"/>
  <c r="J107" i="8"/>
  <c r="J128" i="8"/>
  <c r="I107" i="8"/>
  <c r="I128" i="8"/>
  <c r="G107" i="8"/>
  <c r="G128" i="8"/>
  <c r="F107" i="8"/>
  <c r="F128" i="8"/>
  <c r="E107" i="8"/>
  <c r="E128" i="8"/>
  <c r="E50" i="9"/>
  <c r="F50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E6" i="9"/>
  <c r="F6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E7" i="9"/>
  <c r="F7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E8" i="9"/>
  <c r="F8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E9" i="9"/>
  <c r="F9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E10" i="9"/>
  <c r="F10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E11" i="9"/>
  <c r="F11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E12" i="9"/>
  <c r="F12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E13" i="9"/>
  <c r="F13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E14" i="9"/>
  <c r="F14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E15" i="9"/>
  <c r="F15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E16" i="9"/>
  <c r="F16" i="9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E17" i="9"/>
  <c r="F17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E18" i="9"/>
  <c r="F18" i="9"/>
  <c r="B68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E19" i="9"/>
  <c r="F19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E20" i="9"/>
  <c r="F20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E21" i="9"/>
  <c r="F21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E22" i="9"/>
  <c r="F22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E23" i="9"/>
  <c r="F23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E24" i="9"/>
  <c r="F24" i="9"/>
  <c r="B74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E25" i="9"/>
  <c r="F25" i="9"/>
  <c r="B75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E26" i="9"/>
  <c r="F26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X77" i="9"/>
  <c r="E30" i="9"/>
  <c r="F30" i="9"/>
  <c r="B80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E31" i="9"/>
  <c r="F31" i="9"/>
  <c r="B81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E32" i="9"/>
  <c r="F32" i="9"/>
  <c r="B82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E33" i="9"/>
  <c r="F33" i="9"/>
  <c r="B83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E34" i="9"/>
  <c r="F34" i="9"/>
  <c r="B84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E35" i="9"/>
  <c r="F35" i="9"/>
  <c r="B85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E36" i="9"/>
  <c r="F36" i="9"/>
  <c r="B86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E37" i="9"/>
  <c r="F37" i="9"/>
  <c r="B87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E38" i="9"/>
  <c r="F38" i="9"/>
  <c r="B88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E39" i="9"/>
  <c r="F39" i="9"/>
  <c r="B89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E40" i="9"/>
  <c r="F40" i="9"/>
  <c r="B90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E41" i="9"/>
  <c r="F41" i="9"/>
  <c r="B91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E42" i="9"/>
  <c r="F42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E43" i="9"/>
  <c r="F43" i="9"/>
  <c r="B93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E44" i="9"/>
  <c r="F44" i="9"/>
  <c r="B94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E45" i="9"/>
  <c r="F45" i="9"/>
  <c r="B95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E46" i="9"/>
  <c r="F46" i="9"/>
  <c r="B96" i="9"/>
  <c r="C96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E47" i="9"/>
  <c r="F47" i="9"/>
  <c r="B97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E48" i="9"/>
  <c r="F48" i="9"/>
  <c r="B98" i="9"/>
  <c r="C98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E49" i="9"/>
  <c r="F49" i="9"/>
  <c r="B99" i="9"/>
  <c r="C99" i="9"/>
  <c r="D99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X101" i="9"/>
  <c r="X102" i="9"/>
  <c r="B77" i="9"/>
  <c r="B101" i="9"/>
  <c r="B102" i="9"/>
  <c r="X151" i="9"/>
  <c r="W77" i="9"/>
  <c r="W101" i="9"/>
  <c r="W102" i="9"/>
  <c r="W151" i="9"/>
  <c r="V77" i="9"/>
  <c r="V101" i="9"/>
  <c r="V102" i="9"/>
  <c r="V151" i="9"/>
  <c r="U77" i="9"/>
  <c r="U101" i="9"/>
  <c r="U102" i="9"/>
  <c r="U151" i="9"/>
  <c r="T77" i="9"/>
  <c r="T101" i="9"/>
  <c r="T102" i="9"/>
  <c r="T151" i="9"/>
  <c r="S77" i="9"/>
  <c r="S101" i="9"/>
  <c r="S102" i="9"/>
  <c r="S151" i="9"/>
  <c r="R77" i="9"/>
  <c r="R101" i="9"/>
  <c r="R102" i="9"/>
  <c r="R151" i="9"/>
  <c r="Q77" i="9"/>
  <c r="Q101" i="9"/>
  <c r="Q102" i="9"/>
  <c r="Q151" i="9"/>
  <c r="P77" i="9"/>
  <c r="P101" i="9"/>
  <c r="P102" i="9"/>
  <c r="P151" i="9"/>
  <c r="O77" i="9"/>
  <c r="O101" i="9"/>
  <c r="O102" i="9"/>
  <c r="O151" i="9"/>
  <c r="N77" i="9"/>
  <c r="N101" i="9"/>
  <c r="N102" i="9"/>
  <c r="N151" i="9"/>
  <c r="M77" i="9"/>
  <c r="M101" i="9"/>
  <c r="M102" i="9"/>
  <c r="M151" i="9"/>
  <c r="L77" i="9"/>
  <c r="L101" i="9"/>
  <c r="L102" i="9"/>
  <c r="L151" i="9"/>
  <c r="K77" i="9"/>
  <c r="K101" i="9"/>
  <c r="K102" i="9"/>
  <c r="K151" i="9"/>
  <c r="J77" i="9"/>
  <c r="J101" i="9"/>
  <c r="J102" i="9"/>
  <c r="J151" i="9"/>
  <c r="I77" i="9"/>
  <c r="I101" i="9"/>
  <c r="I102" i="9"/>
  <c r="I151" i="9"/>
  <c r="H77" i="9"/>
  <c r="H101" i="9"/>
  <c r="H102" i="9"/>
  <c r="H151" i="9"/>
  <c r="G77" i="9"/>
  <c r="G101" i="9"/>
  <c r="G102" i="9"/>
  <c r="G151" i="9"/>
  <c r="F77" i="9"/>
  <c r="F101" i="9"/>
  <c r="F102" i="9"/>
  <c r="F151" i="9"/>
  <c r="E77" i="9"/>
  <c r="E101" i="9"/>
  <c r="E102" i="9"/>
  <c r="E151" i="9"/>
  <c r="D77" i="9"/>
  <c r="D101" i="9"/>
  <c r="D102" i="9"/>
  <c r="D151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X108" i="9"/>
  <c r="X107" i="9"/>
  <c r="X128" i="9"/>
  <c r="W108" i="9"/>
  <c r="V108" i="9"/>
  <c r="U108" i="9"/>
  <c r="T108" i="9"/>
  <c r="T107" i="9"/>
  <c r="T128" i="9"/>
  <c r="S108" i="9"/>
  <c r="R108" i="9"/>
  <c r="Q108" i="9"/>
  <c r="P108" i="9"/>
  <c r="P107" i="9"/>
  <c r="P128" i="9"/>
  <c r="O108" i="9"/>
  <c r="N108" i="9"/>
  <c r="M108" i="9"/>
  <c r="L108" i="9"/>
  <c r="L107" i="9"/>
  <c r="L128" i="9"/>
  <c r="K108" i="9"/>
  <c r="J108" i="9"/>
  <c r="I108" i="9"/>
  <c r="H108" i="9"/>
  <c r="H107" i="9"/>
  <c r="H128" i="9"/>
  <c r="G108" i="9"/>
  <c r="F108" i="9"/>
  <c r="E108" i="9"/>
  <c r="D108" i="9"/>
  <c r="D107" i="9"/>
  <c r="D128" i="9"/>
  <c r="W107" i="9"/>
  <c r="W128" i="9"/>
  <c r="V107" i="9"/>
  <c r="V128" i="9"/>
  <c r="U107" i="9"/>
  <c r="U128" i="9"/>
  <c r="S107" i="9"/>
  <c r="S128" i="9"/>
  <c r="R107" i="9"/>
  <c r="R128" i="9"/>
  <c r="Q107" i="9"/>
  <c r="Q128" i="9"/>
  <c r="O107" i="9"/>
  <c r="O128" i="9"/>
  <c r="N107" i="9"/>
  <c r="N128" i="9"/>
  <c r="M107" i="9"/>
  <c r="M128" i="9"/>
  <c r="K107" i="9"/>
  <c r="K128" i="9"/>
  <c r="J107" i="9"/>
  <c r="J128" i="9"/>
  <c r="I107" i="9"/>
  <c r="I128" i="9"/>
  <c r="G107" i="9"/>
  <c r="G128" i="9"/>
  <c r="F107" i="9"/>
  <c r="F128" i="9"/>
  <c r="E107" i="9"/>
  <c r="E128" i="9"/>
  <c r="E50" i="10"/>
  <c r="F50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E6" i="10"/>
  <c r="F6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E7" i="10"/>
  <c r="F7" i="10"/>
  <c r="B57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E8" i="10"/>
  <c r="F8" i="10"/>
  <c r="B58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E9" i="10"/>
  <c r="F9" i="10"/>
  <c r="B59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E10" i="10"/>
  <c r="F10" i="10"/>
  <c r="B60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E11" i="10"/>
  <c r="F11" i="10"/>
  <c r="B61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E12" i="10"/>
  <c r="F12" i="10"/>
  <c r="B62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E13" i="10"/>
  <c r="F13" i="10"/>
  <c r="B63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E14" i="10"/>
  <c r="F14" i="10"/>
  <c r="B64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E15" i="10"/>
  <c r="F15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E16" i="10"/>
  <c r="F16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E17" i="10"/>
  <c r="F17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E18" i="10"/>
  <c r="F18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E19" i="10"/>
  <c r="F19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E20" i="10"/>
  <c r="F20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E21" i="10"/>
  <c r="F21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E22" i="10"/>
  <c r="F22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E23" i="10"/>
  <c r="F23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E24" i="10"/>
  <c r="F24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E25" i="10"/>
  <c r="F25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E26" i="10"/>
  <c r="F26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X77" i="10"/>
  <c r="E30" i="10"/>
  <c r="F30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E31" i="10"/>
  <c r="F31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E32" i="10"/>
  <c r="F32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E33" i="10"/>
  <c r="F33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E34" i="10"/>
  <c r="F34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E35" i="10"/>
  <c r="F35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E36" i="10"/>
  <c r="F36" i="10"/>
  <c r="B86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E37" i="10"/>
  <c r="F37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E38" i="10"/>
  <c r="F38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E39" i="10"/>
  <c r="F39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E40" i="10"/>
  <c r="F40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E41" i="10"/>
  <c r="F41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E42" i="10"/>
  <c r="F42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E43" i="10"/>
  <c r="F43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E44" i="10"/>
  <c r="F44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E45" i="10"/>
  <c r="F45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E46" i="10"/>
  <c r="F46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E47" i="10"/>
  <c r="F47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E48" i="10"/>
  <c r="F48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E49" i="10"/>
  <c r="F49" i="10"/>
  <c r="B99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X101" i="10"/>
  <c r="X102" i="10"/>
  <c r="B77" i="10"/>
  <c r="B101" i="10"/>
  <c r="B102" i="10"/>
  <c r="X151" i="10"/>
  <c r="W77" i="10"/>
  <c r="W101" i="10"/>
  <c r="W102" i="10"/>
  <c r="W151" i="10"/>
  <c r="V77" i="10"/>
  <c r="V101" i="10"/>
  <c r="V102" i="10"/>
  <c r="V151" i="10"/>
  <c r="U77" i="10"/>
  <c r="U101" i="10"/>
  <c r="U102" i="10"/>
  <c r="U151" i="10"/>
  <c r="T77" i="10"/>
  <c r="T101" i="10"/>
  <c r="T102" i="10"/>
  <c r="T151" i="10"/>
  <c r="S77" i="10"/>
  <c r="S101" i="10"/>
  <c r="S102" i="10"/>
  <c r="S151" i="10"/>
  <c r="R77" i="10"/>
  <c r="R101" i="10"/>
  <c r="R102" i="10"/>
  <c r="R151" i="10"/>
  <c r="Q77" i="10"/>
  <c r="Q101" i="10"/>
  <c r="Q102" i="10"/>
  <c r="Q151" i="10"/>
  <c r="P77" i="10"/>
  <c r="P101" i="10"/>
  <c r="P102" i="10"/>
  <c r="P151" i="10"/>
  <c r="O77" i="10"/>
  <c r="O101" i="10"/>
  <c r="O102" i="10"/>
  <c r="O151" i="10"/>
  <c r="N77" i="10"/>
  <c r="N101" i="10"/>
  <c r="N102" i="10"/>
  <c r="N151" i="10"/>
  <c r="M77" i="10"/>
  <c r="M101" i="10"/>
  <c r="M102" i="10"/>
  <c r="M151" i="10"/>
  <c r="L77" i="10"/>
  <c r="L101" i="10"/>
  <c r="L102" i="10"/>
  <c r="L151" i="10"/>
  <c r="K77" i="10"/>
  <c r="K101" i="10"/>
  <c r="K102" i="10"/>
  <c r="K151" i="10"/>
  <c r="J77" i="10"/>
  <c r="J101" i="10"/>
  <c r="J102" i="10"/>
  <c r="J151" i="10"/>
  <c r="I77" i="10"/>
  <c r="I101" i="10"/>
  <c r="I102" i="10"/>
  <c r="I151" i="10"/>
  <c r="H77" i="10"/>
  <c r="H101" i="10"/>
  <c r="H102" i="10"/>
  <c r="H151" i="10"/>
  <c r="G77" i="10"/>
  <c r="G101" i="10"/>
  <c r="G102" i="10"/>
  <c r="G151" i="10"/>
  <c r="F77" i="10"/>
  <c r="F101" i="10"/>
  <c r="F102" i="10"/>
  <c r="F151" i="10"/>
  <c r="E77" i="10"/>
  <c r="E101" i="10"/>
  <c r="E102" i="10"/>
  <c r="E151" i="10"/>
  <c r="D77" i="10"/>
  <c r="D101" i="10"/>
  <c r="D102" i="10"/>
  <c r="D151" i="10"/>
  <c r="X150" i="10"/>
  <c r="W150" i="10"/>
  <c r="V150" i="10"/>
  <c r="U150" i="10"/>
  <c r="T150" i="10"/>
  <c r="S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D150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D149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D146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D143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X140" i="10"/>
  <c r="W140" i="10"/>
  <c r="V140" i="10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X139" i="10"/>
  <c r="W139" i="10"/>
  <c r="V139" i="10"/>
  <c r="U139" i="10"/>
  <c r="T139" i="10"/>
  <c r="S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D139" i="10"/>
  <c r="X138" i="10"/>
  <c r="W138" i="10"/>
  <c r="V138" i="10"/>
  <c r="U138" i="10"/>
  <c r="T138" i="10"/>
  <c r="S138" i="10"/>
  <c r="R138" i="10"/>
  <c r="Q138" i="10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D138" i="10"/>
  <c r="X137" i="10"/>
  <c r="W137" i="10"/>
  <c r="V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D116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X108" i="10"/>
  <c r="X107" i="10"/>
  <c r="X128" i="10"/>
  <c r="W108" i="10"/>
  <c r="V108" i="10"/>
  <c r="U108" i="10"/>
  <c r="T108" i="10"/>
  <c r="T107" i="10"/>
  <c r="T128" i="10"/>
  <c r="S108" i="10"/>
  <c r="R108" i="10"/>
  <c r="Q108" i="10"/>
  <c r="P108" i="10"/>
  <c r="P107" i="10"/>
  <c r="P128" i="10"/>
  <c r="O108" i="10"/>
  <c r="N108" i="10"/>
  <c r="M108" i="10"/>
  <c r="L108" i="10"/>
  <c r="L107" i="10"/>
  <c r="L128" i="10"/>
  <c r="K108" i="10"/>
  <c r="J108" i="10"/>
  <c r="I108" i="10"/>
  <c r="H108" i="10"/>
  <c r="H107" i="10"/>
  <c r="H128" i="10"/>
  <c r="G108" i="10"/>
  <c r="F108" i="10"/>
  <c r="E108" i="10"/>
  <c r="D108" i="10"/>
  <c r="D107" i="10"/>
  <c r="D128" i="10"/>
  <c r="W107" i="10"/>
  <c r="W128" i="10"/>
  <c r="V107" i="10"/>
  <c r="V128" i="10"/>
  <c r="U107" i="10"/>
  <c r="U128" i="10"/>
  <c r="S107" i="10"/>
  <c r="S128" i="10"/>
  <c r="R107" i="10"/>
  <c r="R128" i="10"/>
  <c r="Q107" i="10"/>
  <c r="Q128" i="10"/>
  <c r="O107" i="10"/>
  <c r="O128" i="10"/>
  <c r="N107" i="10"/>
  <c r="N128" i="10"/>
  <c r="M107" i="10"/>
  <c r="M128" i="10"/>
  <c r="K107" i="10"/>
  <c r="K128" i="10"/>
  <c r="J107" i="10"/>
  <c r="J128" i="10"/>
  <c r="I107" i="10"/>
  <c r="I128" i="10"/>
  <c r="G107" i="10"/>
  <c r="G128" i="10"/>
  <c r="F107" i="10"/>
  <c r="F128" i="10"/>
  <c r="E107" i="10"/>
  <c r="E128" i="10"/>
  <c r="J27" i="13"/>
  <c r="J51" i="13"/>
  <c r="J52" i="13"/>
  <c r="K50" i="13"/>
  <c r="F50" i="13"/>
  <c r="B100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T100" i="13"/>
  <c r="U100" i="13"/>
  <c r="V100" i="13"/>
  <c r="W100" i="13"/>
  <c r="X100" i="13"/>
  <c r="K6" i="13"/>
  <c r="F6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K7" i="13"/>
  <c r="F7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K8" i="13"/>
  <c r="F8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K9" i="13"/>
  <c r="F9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K10" i="13"/>
  <c r="F10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K11" i="13"/>
  <c r="F11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K12" i="13"/>
  <c r="F12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K13" i="13"/>
  <c r="F13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K14" i="13"/>
  <c r="F14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K15" i="13"/>
  <c r="F15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K16" i="13"/>
  <c r="F16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K17" i="13"/>
  <c r="F17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K18" i="13"/>
  <c r="F18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K19" i="13"/>
  <c r="F19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K20" i="13"/>
  <c r="F20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K21" i="13"/>
  <c r="F21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K22" i="13"/>
  <c r="F22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K23" i="13"/>
  <c r="F23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K24" i="13"/>
  <c r="F24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K25" i="13"/>
  <c r="F25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K26" i="13"/>
  <c r="F26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X77" i="13"/>
  <c r="K30" i="13"/>
  <c r="F30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K31" i="13"/>
  <c r="F31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K32" i="13"/>
  <c r="F32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K33" i="13"/>
  <c r="F33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K34" i="13"/>
  <c r="F34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K35" i="13"/>
  <c r="F35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K36" i="13"/>
  <c r="F36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K37" i="13"/>
  <c r="F37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K38" i="13"/>
  <c r="F38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K39" i="13"/>
  <c r="F39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K40" i="13"/>
  <c r="F40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K41" i="13"/>
  <c r="F41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K42" i="13"/>
  <c r="F42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K43" i="13"/>
  <c r="F43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K44" i="13"/>
  <c r="F44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K45" i="13"/>
  <c r="F45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K46" i="13"/>
  <c r="F46" i="13"/>
  <c r="B96" i="13"/>
  <c r="C96" i="13"/>
  <c r="D96" i="13"/>
  <c r="E96" i="13"/>
  <c r="F96" i="13"/>
  <c r="G96" i="13"/>
  <c r="H96" i="13"/>
  <c r="I96" i="13"/>
  <c r="J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X96" i="13"/>
  <c r="K47" i="13"/>
  <c r="F47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K48" i="13"/>
  <c r="F48" i="13"/>
  <c r="B98" i="13"/>
  <c r="C98" i="13"/>
  <c r="D98" i="13"/>
  <c r="E98" i="13"/>
  <c r="F98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K49" i="13"/>
  <c r="F49" i="13"/>
  <c r="B99" i="13"/>
  <c r="C99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X101" i="13"/>
  <c r="X102" i="13"/>
  <c r="B77" i="13"/>
  <c r="B101" i="13"/>
  <c r="B102" i="13"/>
  <c r="X151" i="13"/>
  <c r="W77" i="13"/>
  <c r="W101" i="13"/>
  <c r="W102" i="13"/>
  <c r="W151" i="13"/>
  <c r="V77" i="13"/>
  <c r="V101" i="13"/>
  <c r="V102" i="13"/>
  <c r="V151" i="13"/>
  <c r="U77" i="13"/>
  <c r="U101" i="13"/>
  <c r="U102" i="13"/>
  <c r="U151" i="13"/>
  <c r="T77" i="13"/>
  <c r="T101" i="13"/>
  <c r="T102" i="13"/>
  <c r="T151" i="13"/>
  <c r="S77" i="13"/>
  <c r="S101" i="13"/>
  <c r="S102" i="13"/>
  <c r="S151" i="13"/>
  <c r="R77" i="13"/>
  <c r="R101" i="13"/>
  <c r="R102" i="13"/>
  <c r="R151" i="13"/>
  <c r="Q77" i="13"/>
  <c r="Q101" i="13"/>
  <c r="Q102" i="13"/>
  <c r="Q151" i="13"/>
  <c r="P77" i="13"/>
  <c r="P101" i="13"/>
  <c r="P102" i="13"/>
  <c r="P151" i="13"/>
  <c r="O77" i="13"/>
  <c r="O101" i="13"/>
  <c r="O102" i="13"/>
  <c r="O151" i="13"/>
  <c r="N77" i="13"/>
  <c r="N101" i="13"/>
  <c r="N102" i="13"/>
  <c r="N151" i="13"/>
  <c r="M77" i="13"/>
  <c r="M101" i="13"/>
  <c r="M102" i="13"/>
  <c r="M151" i="13"/>
  <c r="L77" i="13"/>
  <c r="L101" i="13"/>
  <c r="L102" i="13"/>
  <c r="L151" i="13"/>
  <c r="K77" i="13"/>
  <c r="K101" i="13"/>
  <c r="K102" i="13"/>
  <c r="K151" i="13"/>
  <c r="J77" i="13"/>
  <c r="J101" i="13"/>
  <c r="J102" i="13"/>
  <c r="J151" i="13"/>
  <c r="I77" i="13"/>
  <c r="I101" i="13"/>
  <c r="I102" i="13"/>
  <c r="I151" i="13"/>
  <c r="H77" i="13"/>
  <c r="H101" i="13"/>
  <c r="H102" i="13"/>
  <c r="H151" i="13"/>
  <c r="G77" i="13"/>
  <c r="G101" i="13"/>
  <c r="G102" i="13"/>
  <c r="G151" i="13"/>
  <c r="F77" i="13"/>
  <c r="F101" i="13"/>
  <c r="F102" i="13"/>
  <c r="F151" i="13"/>
  <c r="E77" i="13"/>
  <c r="E101" i="13"/>
  <c r="E102" i="13"/>
  <c r="E151" i="13"/>
  <c r="D77" i="13"/>
  <c r="D101" i="13"/>
  <c r="D102" i="13"/>
  <c r="D151" i="13"/>
  <c r="X150" i="13"/>
  <c r="W150" i="13"/>
  <c r="V150" i="13"/>
  <c r="U150" i="13"/>
  <c r="T150" i="13"/>
  <c r="S150" i="13"/>
  <c r="R150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D141" i="13"/>
  <c r="X140" i="13"/>
  <c r="W140" i="13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X139" i="13"/>
  <c r="W139" i="13"/>
  <c r="V139" i="13"/>
  <c r="U139" i="13"/>
  <c r="T139" i="13"/>
  <c r="S139" i="13"/>
  <c r="R139" i="13"/>
  <c r="Q139" i="13"/>
  <c r="P139" i="13"/>
  <c r="O139" i="13"/>
  <c r="N139" i="13"/>
  <c r="M139" i="13"/>
  <c r="L139" i="13"/>
  <c r="K139" i="13"/>
  <c r="J139" i="13"/>
  <c r="I139" i="13"/>
  <c r="H139" i="13"/>
  <c r="G139" i="13"/>
  <c r="F139" i="13"/>
  <c r="E139" i="13"/>
  <c r="D139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L137" i="13"/>
  <c r="K137" i="13"/>
  <c r="J137" i="13"/>
  <c r="I137" i="13"/>
  <c r="H137" i="13"/>
  <c r="G137" i="13"/>
  <c r="F137" i="13"/>
  <c r="E137" i="13"/>
  <c r="D137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X135" i="13"/>
  <c r="W135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G135" i="13"/>
  <c r="F135" i="13"/>
  <c r="E135" i="13"/>
  <c r="D135" i="13"/>
  <c r="X134" i="13"/>
  <c r="W134" i="13"/>
  <c r="V134" i="13"/>
  <c r="U134" i="13"/>
  <c r="T134" i="13"/>
  <c r="S134" i="13"/>
  <c r="R134" i="13"/>
  <c r="Q134" i="13"/>
  <c r="P134" i="13"/>
  <c r="O134" i="13"/>
  <c r="N134" i="13"/>
  <c r="M134" i="13"/>
  <c r="L134" i="13"/>
  <c r="K134" i="13"/>
  <c r="J134" i="13"/>
  <c r="I134" i="13"/>
  <c r="H134" i="13"/>
  <c r="G134" i="13"/>
  <c r="F134" i="13"/>
  <c r="E134" i="13"/>
  <c r="D134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G132" i="13"/>
  <c r="F132" i="13"/>
  <c r="E132" i="13"/>
  <c r="D132" i="13"/>
  <c r="X131" i="13"/>
  <c r="W131" i="13"/>
  <c r="V131" i="13"/>
  <c r="U131" i="13"/>
  <c r="T131" i="13"/>
  <c r="S131" i="13"/>
  <c r="R131" i="13"/>
  <c r="Q131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X127" i="13"/>
  <c r="W127" i="13"/>
  <c r="V127" i="13"/>
  <c r="U127" i="13"/>
  <c r="T127" i="13"/>
  <c r="S127" i="13"/>
  <c r="R127" i="13"/>
  <c r="Q127" i="13"/>
  <c r="P127" i="13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X121" i="13"/>
  <c r="W121" i="13"/>
  <c r="V121" i="13"/>
  <c r="U121" i="13"/>
  <c r="T121" i="13"/>
  <c r="S121" i="13"/>
  <c r="R121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X120" i="13"/>
  <c r="W120" i="13"/>
  <c r="V120" i="13"/>
  <c r="U120" i="13"/>
  <c r="T120" i="13"/>
  <c r="S120" i="13"/>
  <c r="R120" i="13"/>
  <c r="Q120" i="13"/>
  <c r="P120" i="13"/>
  <c r="O120" i="13"/>
  <c r="N120" i="13"/>
  <c r="M120" i="13"/>
  <c r="L120" i="13"/>
  <c r="K120" i="13"/>
  <c r="J120" i="13"/>
  <c r="I120" i="13"/>
  <c r="H120" i="13"/>
  <c r="G120" i="13"/>
  <c r="F120" i="13"/>
  <c r="E120" i="13"/>
  <c r="D120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X118" i="13"/>
  <c r="W118" i="13"/>
  <c r="V118" i="13"/>
  <c r="U118" i="13"/>
  <c r="T118" i="13"/>
  <c r="S118" i="13"/>
  <c r="R118" i="13"/>
  <c r="Q118" i="13"/>
  <c r="P118" i="13"/>
  <c r="O118" i="13"/>
  <c r="N118" i="13"/>
  <c r="M118" i="13"/>
  <c r="L118" i="13"/>
  <c r="K118" i="13"/>
  <c r="J118" i="13"/>
  <c r="I118" i="13"/>
  <c r="H118" i="13"/>
  <c r="G118" i="13"/>
  <c r="F118" i="13"/>
  <c r="E118" i="13"/>
  <c r="D118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X116" i="13"/>
  <c r="W116" i="13"/>
  <c r="V116" i="13"/>
  <c r="U116" i="13"/>
  <c r="T116" i="13"/>
  <c r="S116" i="13"/>
  <c r="R116" i="13"/>
  <c r="Q116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D116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D113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X108" i="13"/>
  <c r="X107" i="13"/>
  <c r="X128" i="13"/>
  <c r="W108" i="13"/>
  <c r="V108" i="13"/>
  <c r="U108" i="13"/>
  <c r="T108" i="13"/>
  <c r="T107" i="13"/>
  <c r="T128" i="13"/>
  <c r="S108" i="13"/>
  <c r="R108" i="13"/>
  <c r="Q108" i="13"/>
  <c r="P108" i="13"/>
  <c r="P107" i="13"/>
  <c r="P128" i="13"/>
  <c r="O108" i="13"/>
  <c r="N108" i="13"/>
  <c r="M108" i="13"/>
  <c r="L108" i="13"/>
  <c r="L107" i="13"/>
  <c r="L128" i="13"/>
  <c r="K108" i="13"/>
  <c r="J108" i="13"/>
  <c r="I108" i="13"/>
  <c r="H108" i="13"/>
  <c r="H107" i="13"/>
  <c r="H128" i="13"/>
  <c r="G108" i="13"/>
  <c r="F108" i="13"/>
  <c r="E108" i="13"/>
  <c r="D108" i="13"/>
  <c r="D107" i="13"/>
  <c r="D128" i="13"/>
  <c r="W107" i="13"/>
  <c r="W128" i="13"/>
  <c r="V107" i="13"/>
  <c r="V128" i="13"/>
  <c r="U107" i="13"/>
  <c r="U128" i="13"/>
  <c r="S107" i="13"/>
  <c r="S128" i="13"/>
  <c r="R107" i="13"/>
  <c r="R128" i="13"/>
  <c r="Q107" i="13"/>
  <c r="Q128" i="13"/>
  <c r="O107" i="13"/>
  <c r="O128" i="13"/>
  <c r="N107" i="13"/>
  <c r="N128" i="13"/>
  <c r="M107" i="13"/>
  <c r="M128" i="13"/>
  <c r="K107" i="13"/>
  <c r="K128" i="13"/>
  <c r="J107" i="13"/>
  <c r="J128" i="13"/>
  <c r="I107" i="13"/>
  <c r="I128" i="13"/>
  <c r="G107" i="13"/>
  <c r="G128" i="13"/>
  <c r="F107" i="13"/>
  <c r="F128" i="13"/>
  <c r="E107" i="13"/>
  <c r="E128" i="13"/>
  <c r="E50" i="11"/>
  <c r="F50" i="11"/>
  <c r="B100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E6" i="11"/>
  <c r="F6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E7" i="11"/>
  <c r="F7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E8" i="11"/>
  <c r="F8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E9" i="11"/>
  <c r="F9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E10" i="11"/>
  <c r="F10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E11" i="11"/>
  <c r="F11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E12" i="11"/>
  <c r="F12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E13" i="11"/>
  <c r="F13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E14" i="11"/>
  <c r="F14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E15" i="11"/>
  <c r="F15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E16" i="11"/>
  <c r="F16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E17" i="11"/>
  <c r="F17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E18" i="11"/>
  <c r="F18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E19" i="11"/>
  <c r="F19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E20" i="11"/>
  <c r="F20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E21" i="11"/>
  <c r="F21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E22" i="11"/>
  <c r="F22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E23" i="11"/>
  <c r="F23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E24" i="11"/>
  <c r="F24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E25" i="11"/>
  <c r="F25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E26" i="11"/>
  <c r="F26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X77" i="11"/>
  <c r="E30" i="11"/>
  <c r="F30" i="11"/>
  <c r="B80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E31" i="11"/>
  <c r="F31" i="11"/>
  <c r="B81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E32" i="11"/>
  <c r="F32" i="11"/>
  <c r="B82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E33" i="11"/>
  <c r="F33" i="11"/>
  <c r="B83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E34" i="11"/>
  <c r="F34" i="11"/>
  <c r="B84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E35" i="11"/>
  <c r="F35" i="11"/>
  <c r="B85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E36" i="11"/>
  <c r="F36" i="11"/>
  <c r="B86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E37" i="11"/>
  <c r="F37" i="11"/>
  <c r="B87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E38" i="11"/>
  <c r="F38" i="11"/>
  <c r="B88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E39" i="11"/>
  <c r="F39" i="11"/>
  <c r="B89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E40" i="11"/>
  <c r="F40" i="11"/>
  <c r="B90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E41" i="11"/>
  <c r="F41" i="11"/>
  <c r="B91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E42" i="11"/>
  <c r="F42" i="11"/>
  <c r="B92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E43" i="11"/>
  <c r="F43" i="11"/>
  <c r="B93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E44" i="11"/>
  <c r="F44" i="11"/>
  <c r="B94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E45" i="11"/>
  <c r="F45" i="11"/>
  <c r="B95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E46" i="11"/>
  <c r="F46" i="11"/>
  <c r="B96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E47" i="11"/>
  <c r="F47" i="11"/>
  <c r="B97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E48" i="11"/>
  <c r="F48" i="11"/>
  <c r="B98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E49" i="11"/>
  <c r="F49" i="11"/>
  <c r="B99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X101" i="11"/>
  <c r="X102" i="11"/>
  <c r="B77" i="11"/>
  <c r="B101" i="11"/>
  <c r="B102" i="11"/>
  <c r="X151" i="11"/>
  <c r="W77" i="11"/>
  <c r="W101" i="11"/>
  <c r="W102" i="11"/>
  <c r="W151" i="11"/>
  <c r="V77" i="11"/>
  <c r="V101" i="11"/>
  <c r="V102" i="11"/>
  <c r="V151" i="11"/>
  <c r="U77" i="11"/>
  <c r="U101" i="11"/>
  <c r="U102" i="11"/>
  <c r="U151" i="11"/>
  <c r="T77" i="11"/>
  <c r="T101" i="11"/>
  <c r="T102" i="11"/>
  <c r="T151" i="11"/>
  <c r="S77" i="11"/>
  <c r="S101" i="11"/>
  <c r="S102" i="11"/>
  <c r="S151" i="11"/>
  <c r="R77" i="11"/>
  <c r="R101" i="11"/>
  <c r="R102" i="11"/>
  <c r="R151" i="11"/>
  <c r="Q77" i="11"/>
  <c r="Q101" i="11"/>
  <c r="Q102" i="11"/>
  <c r="Q151" i="11"/>
  <c r="P77" i="11"/>
  <c r="P101" i="11"/>
  <c r="P102" i="11"/>
  <c r="P151" i="11"/>
  <c r="O77" i="11"/>
  <c r="O101" i="11"/>
  <c r="O102" i="11"/>
  <c r="O151" i="11"/>
  <c r="N77" i="11"/>
  <c r="N101" i="11"/>
  <c r="N102" i="11"/>
  <c r="N151" i="11"/>
  <c r="M77" i="11"/>
  <c r="M101" i="11"/>
  <c r="M102" i="11"/>
  <c r="M151" i="11"/>
  <c r="L77" i="11"/>
  <c r="L101" i="11"/>
  <c r="L102" i="11"/>
  <c r="L151" i="11"/>
  <c r="K77" i="11"/>
  <c r="K101" i="11"/>
  <c r="K102" i="11"/>
  <c r="K151" i="11"/>
  <c r="J77" i="11"/>
  <c r="J101" i="11"/>
  <c r="J102" i="11"/>
  <c r="J151" i="11"/>
  <c r="I77" i="11"/>
  <c r="I101" i="11"/>
  <c r="I102" i="11"/>
  <c r="I151" i="11"/>
  <c r="H77" i="11"/>
  <c r="H101" i="11"/>
  <c r="H102" i="11"/>
  <c r="H151" i="11"/>
  <c r="G77" i="11"/>
  <c r="G101" i="11"/>
  <c r="G102" i="11"/>
  <c r="G151" i="11"/>
  <c r="F77" i="11"/>
  <c r="F101" i="11"/>
  <c r="F102" i="11"/>
  <c r="F151" i="11"/>
  <c r="E77" i="11"/>
  <c r="E101" i="11"/>
  <c r="E102" i="11"/>
  <c r="E151" i="11"/>
  <c r="D77" i="11"/>
  <c r="D101" i="11"/>
  <c r="D102" i="11"/>
  <c r="D151" i="11"/>
  <c r="X150" i="11"/>
  <c r="W150" i="11"/>
  <c r="V150" i="11"/>
  <c r="U150" i="11"/>
  <c r="T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X149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X147" i="11"/>
  <c r="W147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X146" i="11"/>
  <c r="W146" i="11"/>
  <c r="V146" i="11"/>
  <c r="U146" i="11"/>
  <c r="T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X144" i="11"/>
  <c r="W144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X143" i="11"/>
  <c r="W143" i="11"/>
  <c r="V143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D143" i="11"/>
  <c r="X142" i="11"/>
  <c r="W142" i="11"/>
  <c r="V142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D142" i="11"/>
  <c r="X141" i="1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D140" i="11"/>
  <c r="X139" i="11"/>
  <c r="W139" i="11"/>
  <c r="V139" i="11"/>
  <c r="U139" i="11"/>
  <c r="T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D139" i="11"/>
  <c r="X138" i="11"/>
  <c r="W138" i="11"/>
  <c r="V138" i="11"/>
  <c r="U138" i="11"/>
  <c r="T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X137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D137" i="11"/>
  <c r="X136" i="11"/>
  <c r="W136" i="11"/>
  <c r="V136" i="11"/>
  <c r="U136" i="11"/>
  <c r="T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D136" i="11"/>
  <c r="X135" i="11"/>
  <c r="W135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X134" i="11"/>
  <c r="W134" i="11"/>
  <c r="V134" i="11"/>
  <c r="U134" i="11"/>
  <c r="T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X133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X132" i="11"/>
  <c r="W132" i="11"/>
  <c r="V132" i="11"/>
  <c r="U132" i="11"/>
  <c r="T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X131" i="1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X127" i="11"/>
  <c r="W127" i="11"/>
  <c r="V127" i="11"/>
  <c r="U127" i="11"/>
  <c r="T127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D127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X125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X124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X109" i="11"/>
  <c r="W109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X108" i="11"/>
  <c r="X107" i="11"/>
  <c r="X128" i="11"/>
  <c r="W108" i="11"/>
  <c r="V108" i="11"/>
  <c r="U108" i="11"/>
  <c r="T108" i="11"/>
  <c r="T107" i="11"/>
  <c r="T128" i="11"/>
  <c r="S108" i="11"/>
  <c r="R108" i="11"/>
  <c r="Q108" i="11"/>
  <c r="P108" i="11"/>
  <c r="P107" i="11"/>
  <c r="P128" i="11"/>
  <c r="O108" i="11"/>
  <c r="N108" i="11"/>
  <c r="M108" i="11"/>
  <c r="L108" i="11"/>
  <c r="L107" i="11"/>
  <c r="L128" i="11"/>
  <c r="K108" i="11"/>
  <c r="J108" i="11"/>
  <c r="I108" i="11"/>
  <c r="H108" i="11"/>
  <c r="H107" i="11"/>
  <c r="H128" i="11"/>
  <c r="G108" i="11"/>
  <c r="F108" i="11"/>
  <c r="E108" i="11"/>
  <c r="D108" i="11"/>
  <c r="D107" i="11"/>
  <c r="D128" i="11"/>
  <c r="W107" i="11"/>
  <c r="W128" i="11"/>
  <c r="V107" i="11"/>
  <c r="V128" i="11"/>
  <c r="U107" i="11"/>
  <c r="U128" i="11"/>
  <c r="S107" i="11"/>
  <c r="S128" i="11"/>
  <c r="R107" i="11"/>
  <c r="R128" i="11"/>
  <c r="Q107" i="11"/>
  <c r="Q128" i="11"/>
  <c r="O107" i="11"/>
  <c r="O128" i="11"/>
  <c r="N107" i="11"/>
  <c r="N128" i="11"/>
  <c r="M107" i="11"/>
  <c r="M128" i="11"/>
  <c r="K107" i="11"/>
  <c r="K128" i="11"/>
  <c r="J107" i="11"/>
  <c r="J128" i="11"/>
  <c r="I107" i="11"/>
  <c r="I128" i="11"/>
  <c r="G107" i="11"/>
  <c r="G128" i="11"/>
  <c r="F107" i="11"/>
  <c r="F128" i="11"/>
  <c r="E107" i="11"/>
  <c r="E128" i="11"/>
  <c r="E50" i="12"/>
  <c r="F50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E6" i="12"/>
  <c r="F6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E7" i="12"/>
  <c r="F7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E8" i="12"/>
  <c r="F8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E9" i="12"/>
  <c r="F9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E10" i="12"/>
  <c r="F10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E11" i="12"/>
  <c r="F11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E12" i="12"/>
  <c r="F12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E13" i="12"/>
  <c r="F13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E14" i="12"/>
  <c r="F14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E15" i="12"/>
  <c r="F15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E16" i="12"/>
  <c r="F16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E17" i="12"/>
  <c r="F17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E18" i="12"/>
  <c r="F18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E19" i="12"/>
  <c r="F19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E20" i="12"/>
  <c r="F20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E21" i="12"/>
  <c r="F21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E22" i="12"/>
  <c r="F22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E23" i="12"/>
  <c r="F23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X73" i="12"/>
  <c r="E24" i="12"/>
  <c r="F24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E25" i="12"/>
  <c r="F25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E26" i="12"/>
  <c r="F2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X77" i="12"/>
  <c r="E30" i="12"/>
  <c r="F30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E31" i="12"/>
  <c r="F31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E32" i="12"/>
  <c r="F32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E33" i="12"/>
  <c r="F33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E34" i="12"/>
  <c r="F34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W84" i="12"/>
  <c r="X84" i="12"/>
  <c r="E35" i="12"/>
  <c r="F35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E36" i="12"/>
  <c r="F36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E37" i="12"/>
  <c r="F37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E38" i="12"/>
  <c r="F38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E39" i="12"/>
  <c r="F39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E40" i="12"/>
  <c r="F40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E41" i="12"/>
  <c r="F41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E42" i="12"/>
  <c r="F42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E43" i="12"/>
  <c r="F43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E44" i="12"/>
  <c r="F44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E45" i="12"/>
  <c r="F45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V95" i="12"/>
  <c r="W95" i="12"/>
  <c r="X95" i="12"/>
  <c r="E46" i="12"/>
  <c r="F46" i="12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E47" i="12"/>
  <c r="F47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E48" i="12"/>
  <c r="F48" i="12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E49" i="12"/>
  <c r="F49" i="12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X101" i="12"/>
  <c r="X102" i="12"/>
  <c r="B77" i="12"/>
  <c r="B101" i="12"/>
  <c r="B102" i="12"/>
  <c r="X151" i="12"/>
  <c r="W77" i="12"/>
  <c r="W101" i="12"/>
  <c r="W102" i="12"/>
  <c r="W151" i="12"/>
  <c r="V77" i="12"/>
  <c r="V101" i="12"/>
  <c r="V102" i="12"/>
  <c r="V151" i="12"/>
  <c r="U77" i="12"/>
  <c r="U101" i="12"/>
  <c r="U102" i="12"/>
  <c r="U151" i="12"/>
  <c r="T77" i="12"/>
  <c r="T101" i="12"/>
  <c r="T102" i="12"/>
  <c r="T151" i="12"/>
  <c r="S77" i="12"/>
  <c r="S101" i="12"/>
  <c r="S102" i="12"/>
  <c r="S151" i="12"/>
  <c r="R77" i="12"/>
  <c r="R101" i="12"/>
  <c r="R102" i="12"/>
  <c r="R151" i="12"/>
  <c r="Q77" i="12"/>
  <c r="Q101" i="12"/>
  <c r="Q102" i="12"/>
  <c r="Q151" i="12"/>
  <c r="P77" i="12"/>
  <c r="P101" i="12"/>
  <c r="P102" i="12"/>
  <c r="P151" i="12"/>
  <c r="O77" i="12"/>
  <c r="O101" i="12"/>
  <c r="O102" i="12"/>
  <c r="O151" i="12"/>
  <c r="N77" i="12"/>
  <c r="N101" i="12"/>
  <c r="N102" i="12"/>
  <c r="N151" i="12"/>
  <c r="M77" i="12"/>
  <c r="M101" i="12"/>
  <c r="M102" i="12"/>
  <c r="M151" i="12"/>
  <c r="L77" i="12"/>
  <c r="L101" i="12"/>
  <c r="L102" i="12"/>
  <c r="L151" i="12"/>
  <c r="K77" i="12"/>
  <c r="K101" i="12"/>
  <c r="K102" i="12"/>
  <c r="K151" i="12"/>
  <c r="J77" i="12"/>
  <c r="J101" i="12"/>
  <c r="J102" i="12"/>
  <c r="J151" i="12"/>
  <c r="I77" i="12"/>
  <c r="I101" i="12"/>
  <c r="I102" i="12"/>
  <c r="I151" i="12"/>
  <c r="H77" i="12"/>
  <c r="H101" i="12"/>
  <c r="H102" i="12"/>
  <c r="H151" i="12"/>
  <c r="G77" i="12"/>
  <c r="G101" i="12"/>
  <c r="G102" i="12"/>
  <c r="G151" i="12"/>
  <c r="F77" i="12"/>
  <c r="F101" i="12"/>
  <c r="F102" i="12"/>
  <c r="F151" i="12"/>
  <c r="E77" i="12"/>
  <c r="E101" i="12"/>
  <c r="E102" i="12"/>
  <c r="E151" i="12"/>
  <c r="D77" i="12"/>
  <c r="D101" i="12"/>
  <c r="D102" i="12"/>
  <c r="D151" i="12"/>
  <c r="X150" i="12"/>
  <c r="W150" i="12"/>
  <c r="V150" i="12"/>
  <c r="U150" i="12"/>
  <c r="T150" i="12"/>
  <c r="S150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F150" i="12"/>
  <c r="E150" i="12"/>
  <c r="D150" i="12"/>
  <c r="X149" i="12"/>
  <c r="W149" i="12"/>
  <c r="V149" i="12"/>
  <c r="U149" i="12"/>
  <c r="T149" i="12"/>
  <c r="S149" i="12"/>
  <c r="R149" i="12"/>
  <c r="Q149" i="12"/>
  <c r="P149" i="12"/>
  <c r="O149" i="12"/>
  <c r="N149" i="12"/>
  <c r="M149" i="12"/>
  <c r="L149" i="12"/>
  <c r="K149" i="12"/>
  <c r="J149" i="12"/>
  <c r="I149" i="12"/>
  <c r="H149" i="12"/>
  <c r="G149" i="12"/>
  <c r="F149" i="12"/>
  <c r="E149" i="12"/>
  <c r="D149" i="12"/>
  <c r="X148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X147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X146" i="12"/>
  <c r="W146" i="12"/>
  <c r="V146" i="12"/>
  <c r="U146" i="12"/>
  <c r="T146" i="12"/>
  <c r="S146" i="12"/>
  <c r="R146" i="12"/>
  <c r="Q146" i="12"/>
  <c r="P146" i="12"/>
  <c r="O146" i="12"/>
  <c r="N146" i="12"/>
  <c r="M146" i="12"/>
  <c r="L146" i="12"/>
  <c r="K146" i="12"/>
  <c r="J146" i="12"/>
  <c r="I146" i="12"/>
  <c r="H146" i="12"/>
  <c r="G146" i="12"/>
  <c r="F146" i="12"/>
  <c r="E146" i="12"/>
  <c r="D146" i="12"/>
  <c r="X145" i="12"/>
  <c r="W145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G145" i="12"/>
  <c r="F145" i="12"/>
  <c r="E145" i="12"/>
  <c r="D145" i="12"/>
  <c r="X144" i="12"/>
  <c r="W144" i="12"/>
  <c r="V144" i="12"/>
  <c r="U144" i="12"/>
  <c r="T144" i="12"/>
  <c r="S144" i="12"/>
  <c r="R144" i="12"/>
  <c r="Q144" i="12"/>
  <c r="P144" i="12"/>
  <c r="O144" i="12"/>
  <c r="N144" i="12"/>
  <c r="M144" i="12"/>
  <c r="L144" i="12"/>
  <c r="K144" i="12"/>
  <c r="J144" i="12"/>
  <c r="I144" i="12"/>
  <c r="H144" i="12"/>
  <c r="G144" i="12"/>
  <c r="F144" i="12"/>
  <c r="E144" i="12"/>
  <c r="D144" i="12"/>
  <c r="X143" i="12"/>
  <c r="W143" i="12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X142" i="12"/>
  <c r="W142" i="12"/>
  <c r="V142" i="12"/>
  <c r="U142" i="12"/>
  <c r="T142" i="12"/>
  <c r="S142" i="12"/>
  <c r="R142" i="12"/>
  <c r="Q142" i="12"/>
  <c r="P142" i="12"/>
  <c r="O142" i="12"/>
  <c r="N142" i="12"/>
  <c r="M142" i="12"/>
  <c r="L142" i="12"/>
  <c r="K142" i="12"/>
  <c r="J142" i="12"/>
  <c r="I142" i="12"/>
  <c r="H142" i="12"/>
  <c r="G142" i="12"/>
  <c r="F142" i="12"/>
  <c r="E142" i="12"/>
  <c r="D142" i="12"/>
  <c r="X141" i="12"/>
  <c r="W141" i="12"/>
  <c r="V141" i="12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X140" i="12"/>
  <c r="W140" i="12"/>
  <c r="V140" i="12"/>
  <c r="U140" i="12"/>
  <c r="T140" i="12"/>
  <c r="S140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X139" i="12"/>
  <c r="W139" i="12"/>
  <c r="V139" i="12"/>
  <c r="U139" i="12"/>
  <c r="T139" i="12"/>
  <c r="S139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F139" i="12"/>
  <c r="E139" i="12"/>
  <c r="D139" i="12"/>
  <c r="X138" i="12"/>
  <c r="W138" i="12"/>
  <c r="V138" i="12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D138" i="12"/>
  <c r="X137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D136" i="12"/>
  <c r="X135" i="12"/>
  <c r="W135" i="12"/>
  <c r="V135" i="12"/>
  <c r="U135" i="12"/>
  <c r="T135" i="12"/>
  <c r="S135" i="12"/>
  <c r="R135" i="12"/>
  <c r="Q135" i="12"/>
  <c r="P135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X134" i="12"/>
  <c r="W134" i="12"/>
  <c r="V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X133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X132" i="12"/>
  <c r="W132" i="12"/>
  <c r="V132" i="12"/>
  <c r="U132" i="12"/>
  <c r="T132" i="12"/>
  <c r="S132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X131" i="12"/>
  <c r="W131" i="12"/>
  <c r="V131" i="12"/>
  <c r="U131" i="12"/>
  <c r="T131" i="12"/>
  <c r="S131" i="12"/>
  <c r="R131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X129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X127" i="12"/>
  <c r="W127" i="12"/>
  <c r="V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X126" i="12"/>
  <c r="W126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X125" i="12"/>
  <c r="W125" i="12"/>
  <c r="V125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X122" i="12"/>
  <c r="W122" i="12"/>
  <c r="V122" i="12"/>
  <c r="U122" i="12"/>
  <c r="T122" i="12"/>
  <c r="S122" i="12"/>
  <c r="R122" i="12"/>
  <c r="Q122" i="12"/>
  <c r="P122" i="12"/>
  <c r="O122" i="12"/>
  <c r="N122" i="12"/>
  <c r="M122" i="12"/>
  <c r="L122" i="12"/>
  <c r="K122" i="12"/>
  <c r="J122" i="12"/>
  <c r="I122" i="12"/>
  <c r="H122" i="12"/>
  <c r="G122" i="12"/>
  <c r="F122" i="12"/>
  <c r="E122" i="12"/>
  <c r="D122" i="12"/>
  <c r="X121" i="12"/>
  <c r="W121" i="12"/>
  <c r="V121" i="12"/>
  <c r="U121" i="12"/>
  <c r="T121" i="12"/>
  <c r="S121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D121" i="12"/>
  <c r="X120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X119" i="12"/>
  <c r="W119" i="12"/>
  <c r="V119" i="12"/>
  <c r="U119" i="12"/>
  <c r="T119" i="12"/>
  <c r="S119" i="12"/>
  <c r="R119" i="12"/>
  <c r="Q119" i="12"/>
  <c r="P119" i="12"/>
  <c r="O119" i="12"/>
  <c r="N119" i="12"/>
  <c r="M119" i="12"/>
  <c r="L119" i="12"/>
  <c r="K119" i="12"/>
  <c r="J119" i="12"/>
  <c r="I119" i="12"/>
  <c r="H119" i="12"/>
  <c r="G119" i="12"/>
  <c r="F119" i="12"/>
  <c r="E119" i="12"/>
  <c r="D119" i="12"/>
  <c r="X118" i="12"/>
  <c r="W118" i="12"/>
  <c r="V118" i="12"/>
  <c r="U118" i="12"/>
  <c r="T118" i="12"/>
  <c r="S118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X117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X116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X115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X114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X113" i="12"/>
  <c r="W113" i="12"/>
  <c r="V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X110" i="12"/>
  <c r="W110" i="12"/>
  <c r="V110" i="12"/>
  <c r="U110" i="12"/>
  <c r="T110" i="12"/>
  <c r="S110" i="12"/>
  <c r="R110" i="12"/>
  <c r="Q110" i="12"/>
  <c r="P110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X109" i="12"/>
  <c r="W109" i="12"/>
  <c r="V109" i="12"/>
  <c r="U109" i="12"/>
  <c r="T109" i="12"/>
  <c r="S109" i="12"/>
  <c r="R109" i="12"/>
  <c r="Q109" i="12"/>
  <c r="P109" i="12"/>
  <c r="O109" i="12"/>
  <c r="N109" i="12"/>
  <c r="M109" i="12"/>
  <c r="L109" i="12"/>
  <c r="K109" i="12"/>
  <c r="J109" i="12"/>
  <c r="I109" i="12"/>
  <c r="H109" i="12"/>
  <c r="G109" i="12"/>
  <c r="F109" i="12"/>
  <c r="E109" i="12"/>
  <c r="D109" i="12"/>
  <c r="X108" i="12"/>
  <c r="X107" i="12"/>
  <c r="X128" i="12"/>
  <c r="W108" i="12"/>
  <c r="V108" i="12"/>
  <c r="U108" i="12"/>
  <c r="T108" i="12"/>
  <c r="T107" i="12"/>
  <c r="T128" i="12"/>
  <c r="S108" i="12"/>
  <c r="R108" i="12"/>
  <c r="Q108" i="12"/>
  <c r="P108" i="12"/>
  <c r="P107" i="12"/>
  <c r="P128" i="12"/>
  <c r="O108" i="12"/>
  <c r="N108" i="12"/>
  <c r="M108" i="12"/>
  <c r="L108" i="12"/>
  <c r="L107" i="12"/>
  <c r="L128" i="12"/>
  <c r="K108" i="12"/>
  <c r="J108" i="12"/>
  <c r="I108" i="12"/>
  <c r="H108" i="12"/>
  <c r="H107" i="12"/>
  <c r="H128" i="12"/>
  <c r="G108" i="12"/>
  <c r="F108" i="12"/>
  <c r="E108" i="12"/>
  <c r="D108" i="12"/>
  <c r="D107" i="12"/>
  <c r="D128" i="12"/>
  <c r="W107" i="12"/>
  <c r="W128" i="12"/>
  <c r="V107" i="12"/>
  <c r="V128" i="12"/>
  <c r="U107" i="12"/>
  <c r="U128" i="12"/>
  <c r="S107" i="12"/>
  <c r="S128" i="12"/>
  <c r="R107" i="12"/>
  <c r="R128" i="12"/>
  <c r="Q107" i="12"/>
  <c r="Q128" i="12"/>
  <c r="O107" i="12"/>
  <c r="O128" i="12"/>
  <c r="N107" i="12"/>
  <c r="N128" i="12"/>
  <c r="M107" i="12"/>
  <c r="M128" i="12"/>
  <c r="K107" i="12"/>
  <c r="K128" i="12"/>
  <c r="J107" i="12"/>
  <c r="J128" i="12"/>
  <c r="I107" i="12"/>
  <c r="I128" i="12"/>
  <c r="G107" i="12"/>
  <c r="G128" i="12"/>
  <c r="F107" i="12"/>
  <c r="F128" i="12"/>
  <c r="E107" i="12"/>
  <c r="E128" i="12"/>
  <c r="E50" i="5"/>
  <c r="F5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E6" i="5"/>
  <c r="F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E7" i="5"/>
  <c r="F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E8" i="5"/>
  <c r="F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E9" i="5"/>
  <c r="F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E10" i="5"/>
  <c r="F1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E11" i="5"/>
  <c r="F1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E12" i="5"/>
  <c r="F1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E13" i="5"/>
  <c r="F1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E14" i="5"/>
  <c r="F1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E15" i="5"/>
  <c r="F1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E16" i="5"/>
  <c r="F1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E17" i="5"/>
  <c r="F1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E18" i="5"/>
  <c r="F1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E19" i="5"/>
  <c r="F1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E20" i="5"/>
  <c r="F2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E21" i="5"/>
  <c r="F2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E22" i="5"/>
  <c r="F2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E23" i="5"/>
  <c r="F2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E24" i="5"/>
  <c r="F2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E25" i="5"/>
  <c r="F2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E26" i="5"/>
  <c r="F2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X77" i="5"/>
  <c r="E30" i="5"/>
  <c r="F3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E31" i="5"/>
  <c r="F3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E32" i="5"/>
  <c r="F3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E33" i="5"/>
  <c r="F3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E34" i="5"/>
  <c r="F3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E35" i="5"/>
  <c r="F3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E36" i="5"/>
  <c r="F3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E37" i="5"/>
  <c r="F3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E38" i="5"/>
  <c r="F3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E39" i="5"/>
  <c r="F3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E40" i="5"/>
  <c r="F4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E41" i="5"/>
  <c r="F4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E42" i="5"/>
  <c r="F4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E43" i="5"/>
  <c r="F4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E44" i="5"/>
  <c r="F4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E45" i="5"/>
  <c r="F4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E46" i="5"/>
  <c r="F4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E47" i="5"/>
  <c r="F4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E48" i="5"/>
  <c r="F4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E49" i="5"/>
  <c r="F4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X101" i="5"/>
  <c r="X102" i="5"/>
  <c r="B77" i="5"/>
  <c r="B101" i="5"/>
  <c r="B102" i="5"/>
  <c r="X151" i="5"/>
  <c r="W77" i="5"/>
  <c r="W101" i="5"/>
  <c r="W102" i="5"/>
  <c r="W151" i="5"/>
  <c r="V77" i="5"/>
  <c r="V101" i="5"/>
  <c r="V102" i="5"/>
  <c r="V151" i="5"/>
  <c r="U77" i="5"/>
  <c r="U101" i="5"/>
  <c r="U102" i="5"/>
  <c r="U151" i="5"/>
  <c r="T77" i="5"/>
  <c r="T101" i="5"/>
  <c r="T102" i="5"/>
  <c r="T151" i="5"/>
  <c r="S77" i="5"/>
  <c r="S101" i="5"/>
  <c r="S102" i="5"/>
  <c r="S151" i="5"/>
  <c r="R77" i="5"/>
  <c r="R101" i="5"/>
  <c r="R102" i="5"/>
  <c r="R151" i="5"/>
  <c r="Q77" i="5"/>
  <c r="Q101" i="5"/>
  <c r="Q102" i="5"/>
  <c r="Q151" i="5"/>
  <c r="P77" i="5"/>
  <c r="P101" i="5"/>
  <c r="P102" i="5"/>
  <c r="P151" i="5"/>
  <c r="O77" i="5"/>
  <c r="O101" i="5"/>
  <c r="O102" i="5"/>
  <c r="O151" i="5"/>
  <c r="N77" i="5"/>
  <c r="N101" i="5"/>
  <c r="N102" i="5"/>
  <c r="N151" i="5"/>
  <c r="M77" i="5"/>
  <c r="M101" i="5"/>
  <c r="M102" i="5"/>
  <c r="M151" i="5"/>
  <c r="L77" i="5"/>
  <c r="L101" i="5"/>
  <c r="L102" i="5"/>
  <c r="L151" i="5"/>
  <c r="K77" i="5"/>
  <c r="K101" i="5"/>
  <c r="K102" i="5"/>
  <c r="K151" i="5"/>
  <c r="J77" i="5"/>
  <c r="J101" i="5"/>
  <c r="J102" i="5"/>
  <c r="J151" i="5"/>
  <c r="I77" i="5"/>
  <c r="I101" i="5"/>
  <c r="I102" i="5"/>
  <c r="I151" i="5"/>
  <c r="H77" i="5"/>
  <c r="H101" i="5"/>
  <c r="H102" i="5"/>
  <c r="H151" i="5"/>
  <c r="G77" i="5"/>
  <c r="G101" i="5"/>
  <c r="G102" i="5"/>
  <c r="G151" i="5"/>
  <c r="F77" i="5"/>
  <c r="F101" i="5"/>
  <c r="F102" i="5"/>
  <c r="F151" i="5"/>
  <c r="E77" i="5"/>
  <c r="E101" i="5"/>
  <c r="E102" i="5"/>
  <c r="E151" i="5"/>
  <c r="D77" i="5"/>
  <c r="D101" i="5"/>
  <c r="D102" i="5"/>
  <c r="D151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X108" i="5"/>
  <c r="X107" i="5"/>
  <c r="X128" i="5"/>
  <c r="W108" i="5"/>
  <c r="V108" i="5"/>
  <c r="U108" i="5"/>
  <c r="T108" i="5"/>
  <c r="T107" i="5"/>
  <c r="T128" i="5"/>
  <c r="S108" i="5"/>
  <c r="R108" i="5"/>
  <c r="Q108" i="5"/>
  <c r="P108" i="5"/>
  <c r="P107" i="5"/>
  <c r="P128" i="5"/>
  <c r="O108" i="5"/>
  <c r="N108" i="5"/>
  <c r="M108" i="5"/>
  <c r="L108" i="5"/>
  <c r="L107" i="5"/>
  <c r="L128" i="5"/>
  <c r="K108" i="5"/>
  <c r="J108" i="5"/>
  <c r="I108" i="5"/>
  <c r="H108" i="5"/>
  <c r="H107" i="5"/>
  <c r="H128" i="5"/>
  <c r="G108" i="5"/>
  <c r="F108" i="5"/>
  <c r="E108" i="5"/>
  <c r="D108" i="5"/>
  <c r="D107" i="5"/>
  <c r="D128" i="5"/>
  <c r="W107" i="5"/>
  <c r="W128" i="5"/>
  <c r="V107" i="5"/>
  <c r="V128" i="5"/>
  <c r="U107" i="5"/>
  <c r="U128" i="5"/>
  <c r="S107" i="5"/>
  <c r="S128" i="5"/>
  <c r="R107" i="5"/>
  <c r="R128" i="5"/>
  <c r="Q107" i="5"/>
  <c r="Q128" i="5"/>
  <c r="O107" i="5"/>
  <c r="O128" i="5"/>
  <c r="N107" i="5"/>
  <c r="N128" i="5"/>
  <c r="M107" i="5"/>
  <c r="M128" i="5"/>
  <c r="K107" i="5"/>
  <c r="K128" i="5"/>
  <c r="J107" i="5"/>
  <c r="J128" i="5"/>
  <c r="I107" i="5"/>
  <c r="I128" i="5"/>
  <c r="G107" i="5"/>
  <c r="G128" i="5"/>
  <c r="F107" i="5"/>
  <c r="F128" i="5"/>
  <c r="E107" i="5"/>
  <c r="E128" i="5"/>
  <c r="C77" i="7"/>
  <c r="C101" i="7"/>
  <c r="C10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77" i="8"/>
  <c r="C101" i="8"/>
  <c r="C10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77" i="9"/>
  <c r="C101" i="9"/>
  <c r="C10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77" i="10"/>
  <c r="C101" i="10"/>
  <c r="C10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77" i="13"/>
  <c r="C101" i="13"/>
  <c r="C10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77" i="11"/>
  <c r="C101" i="11"/>
  <c r="C10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77" i="12"/>
  <c r="C101" i="12"/>
  <c r="C10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77" i="5"/>
  <c r="C101" i="5"/>
  <c r="C10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7"/>
  <c r="B107" i="8"/>
  <c r="B107" i="9"/>
  <c r="B107" i="10"/>
  <c r="B107" i="13"/>
  <c r="B107" i="11"/>
  <c r="B107" i="12"/>
  <c r="B107" i="5"/>
  <c r="G37" i="3"/>
  <c r="H37" i="3"/>
  <c r="I37" i="3"/>
  <c r="J37" i="3"/>
  <c r="K37" i="3"/>
  <c r="G43" i="3"/>
  <c r="H43" i="3"/>
  <c r="I43" i="3"/>
  <c r="J43" i="3"/>
  <c r="K43" i="3"/>
  <c r="G49" i="3"/>
  <c r="H49" i="3"/>
  <c r="I49" i="3"/>
  <c r="J49" i="3"/>
  <c r="K49" i="3"/>
  <c r="C57" i="3"/>
  <c r="C86" i="3"/>
  <c r="G36" i="3"/>
  <c r="H36" i="3"/>
  <c r="I36" i="3"/>
  <c r="J36" i="3"/>
  <c r="K36" i="3"/>
  <c r="G42" i="3"/>
  <c r="H42" i="3"/>
  <c r="I42" i="3"/>
  <c r="J42" i="3"/>
  <c r="K42" i="3"/>
  <c r="G48" i="3"/>
  <c r="H48" i="3"/>
  <c r="I48" i="3"/>
  <c r="J48" i="3"/>
  <c r="K48" i="3"/>
  <c r="C56" i="3"/>
  <c r="C85" i="3"/>
  <c r="G35" i="3"/>
  <c r="H35" i="3"/>
  <c r="I35" i="3"/>
  <c r="J35" i="3"/>
  <c r="K35" i="3"/>
  <c r="G41" i="3"/>
  <c r="H41" i="3"/>
  <c r="I41" i="3"/>
  <c r="J41" i="3"/>
  <c r="K41" i="3"/>
  <c r="G47" i="3"/>
  <c r="H47" i="3"/>
  <c r="I47" i="3"/>
  <c r="J47" i="3"/>
  <c r="K47" i="3"/>
  <c r="C55" i="3"/>
  <c r="C84" i="3"/>
  <c r="G34" i="3"/>
  <c r="H34" i="3"/>
  <c r="I34" i="3"/>
  <c r="J34" i="3"/>
  <c r="K34" i="3"/>
  <c r="G40" i="3"/>
  <c r="H40" i="3"/>
  <c r="I40" i="3"/>
  <c r="J40" i="3"/>
  <c r="K40" i="3"/>
  <c r="G46" i="3"/>
  <c r="H46" i="3"/>
  <c r="I46" i="3"/>
  <c r="J46" i="3"/>
  <c r="K46" i="3"/>
  <c r="C54" i="3"/>
  <c r="C83" i="3"/>
  <c r="G33" i="3"/>
  <c r="H33" i="3"/>
  <c r="I33" i="3"/>
  <c r="J33" i="3"/>
  <c r="K33" i="3"/>
  <c r="G39" i="3"/>
  <c r="H39" i="3"/>
  <c r="I39" i="3"/>
  <c r="J39" i="3"/>
  <c r="K39" i="3"/>
  <c r="G45" i="3"/>
  <c r="H45" i="3"/>
  <c r="I45" i="3"/>
  <c r="J45" i="3"/>
  <c r="K45" i="3"/>
  <c r="C53" i="3"/>
  <c r="C82" i="3"/>
  <c r="I57" i="3"/>
  <c r="C59" i="3"/>
  <c r="C70" i="3"/>
  <c r="D59" i="3"/>
  <c r="D70" i="3"/>
  <c r="F60" i="3"/>
  <c r="E60" i="3"/>
  <c r="D60" i="3"/>
  <c r="F59" i="3"/>
  <c r="E59" i="3"/>
  <c r="E58" i="3"/>
  <c r="D58" i="3"/>
  <c r="C60" i="3"/>
  <c r="C71" i="3"/>
  <c r="D71" i="3"/>
  <c r="E71" i="3"/>
  <c r="F71" i="3"/>
  <c r="C58" i="3"/>
  <c r="C69" i="3"/>
  <c r="E70" i="3"/>
  <c r="F70" i="3"/>
  <c r="D69" i="3"/>
  <c r="E69" i="3"/>
  <c r="X231" i="13"/>
  <c r="W231" i="13"/>
  <c r="V231" i="13"/>
  <c r="U231" i="13"/>
  <c r="T231" i="13"/>
  <c r="S231" i="13"/>
  <c r="R231" i="13"/>
  <c r="Q231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D231" i="13"/>
  <c r="B231" i="13"/>
  <c r="C231" i="13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X231" i="9"/>
  <c r="W231" i="9"/>
  <c r="V231" i="9"/>
  <c r="U231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129" i="7"/>
  <c r="B129" i="7"/>
  <c r="C129" i="8"/>
  <c r="B129" i="8"/>
  <c r="C129" i="9"/>
  <c r="B129" i="9"/>
  <c r="C129" i="10"/>
  <c r="B129" i="10"/>
  <c r="C129" i="13"/>
  <c r="B129" i="13"/>
  <c r="C129" i="11"/>
  <c r="B129" i="11"/>
  <c r="C129" i="12"/>
  <c r="B129" i="12"/>
  <c r="C129" i="5"/>
  <c r="B129" i="5"/>
  <c r="M8" i="13"/>
  <c r="D50" i="13"/>
  <c r="D49" i="13"/>
  <c r="D48" i="13"/>
  <c r="D47" i="13"/>
  <c r="B199" i="13"/>
  <c r="D46" i="13"/>
  <c r="D45" i="13"/>
  <c r="D44" i="13"/>
  <c r="B196" i="13"/>
  <c r="D43" i="13"/>
  <c r="B195" i="13"/>
  <c r="D42" i="13"/>
  <c r="B194" i="13"/>
  <c r="D41" i="13"/>
  <c r="D40" i="13"/>
  <c r="B192" i="13"/>
  <c r="D39" i="13"/>
  <c r="D38" i="13"/>
  <c r="B190" i="13"/>
  <c r="D37" i="13"/>
  <c r="D36" i="13"/>
  <c r="B188" i="13"/>
  <c r="D35" i="13"/>
  <c r="D34" i="13"/>
  <c r="B186" i="13"/>
  <c r="D33" i="13"/>
  <c r="D32" i="13"/>
  <c r="B184" i="13"/>
  <c r="D31" i="13"/>
  <c r="B183" i="13"/>
  <c r="D30" i="13"/>
  <c r="D26" i="13"/>
  <c r="B178" i="13"/>
  <c r="D25" i="13"/>
  <c r="D24" i="13"/>
  <c r="D23" i="13"/>
  <c r="B175" i="13"/>
  <c r="D22" i="13"/>
  <c r="D21" i="13"/>
  <c r="D20" i="13"/>
  <c r="B172" i="13"/>
  <c r="D19" i="13"/>
  <c r="D18" i="13"/>
  <c r="B170" i="13"/>
  <c r="D17" i="13"/>
  <c r="D16" i="13"/>
  <c r="D15" i="13"/>
  <c r="B167" i="13"/>
  <c r="D14" i="13"/>
  <c r="D13" i="13"/>
  <c r="D12" i="13"/>
  <c r="D11" i="13"/>
  <c r="B163" i="13"/>
  <c r="D10" i="13"/>
  <c r="D9" i="13"/>
  <c r="D8" i="13"/>
  <c r="D7" i="13"/>
  <c r="B159" i="13"/>
  <c r="D6" i="13"/>
  <c r="B177" i="13"/>
  <c r="B176" i="13"/>
  <c r="B173" i="13"/>
  <c r="B169" i="13"/>
  <c r="B168" i="13"/>
  <c r="B165" i="13"/>
  <c r="B198" i="13"/>
  <c r="B185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B180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C51" i="13"/>
  <c r="B51" i="4"/>
  <c r="E51" i="13"/>
  <c r="B51" i="13"/>
  <c r="E50" i="13"/>
  <c r="B202" i="13"/>
  <c r="E49" i="13"/>
  <c r="B201" i="13"/>
  <c r="E48" i="13"/>
  <c r="B200" i="13"/>
  <c r="E47" i="13"/>
  <c r="E46" i="13"/>
  <c r="E45" i="13"/>
  <c r="B197" i="13"/>
  <c r="E44" i="13"/>
  <c r="E43" i="13"/>
  <c r="E42" i="13"/>
  <c r="E41" i="13"/>
  <c r="B193" i="13"/>
  <c r="E40" i="13"/>
  <c r="E39" i="13"/>
  <c r="B191" i="13"/>
  <c r="E38" i="13"/>
  <c r="E37" i="13"/>
  <c r="B189" i="13"/>
  <c r="E36" i="13"/>
  <c r="E35" i="13"/>
  <c r="B187" i="13"/>
  <c r="E34" i="13"/>
  <c r="E33" i="13"/>
  <c r="E32" i="13"/>
  <c r="E31" i="13"/>
  <c r="E30" i="13"/>
  <c r="B182" i="13"/>
  <c r="G29" i="13"/>
  <c r="F29" i="13"/>
  <c r="E29" i="13"/>
  <c r="D29" i="13"/>
  <c r="C29" i="13"/>
  <c r="B29" i="13"/>
  <c r="G28" i="13"/>
  <c r="F28" i="13"/>
  <c r="E28" i="13"/>
  <c r="D28" i="13"/>
  <c r="C28" i="13"/>
  <c r="B28" i="13"/>
  <c r="C27" i="13"/>
  <c r="B27" i="4"/>
  <c r="E27" i="13"/>
  <c r="B27" i="13"/>
  <c r="E26" i="13"/>
  <c r="E25" i="13"/>
  <c r="E24" i="13"/>
  <c r="E23" i="13"/>
  <c r="E22" i="13"/>
  <c r="B174" i="13"/>
  <c r="E21" i="13"/>
  <c r="E20" i="13"/>
  <c r="E19" i="13"/>
  <c r="B171" i="13"/>
  <c r="E18" i="13"/>
  <c r="E17" i="13"/>
  <c r="E16" i="13"/>
  <c r="E15" i="13"/>
  <c r="E14" i="13"/>
  <c r="B166" i="13"/>
  <c r="E13" i="13"/>
  <c r="E12" i="13"/>
  <c r="B164" i="13"/>
  <c r="E11" i="13"/>
  <c r="E10" i="13"/>
  <c r="B162" i="13"/>
  <c r="E9" i="13"/>
  <c r="B161" i="13"/>
  <c r="E8" i="13"/>
  <c r="B160" i="13"/>
  <c r="E7" i="13"/>
  <c r="E6" i="13"/>
  <c r="B158" i="13"/>
  <c r="X231" i="12"/>
  <c r="W231" i="12"/>
  <c r="V231" i="12"/>
  <c r="U231" i="12"/>
  <c r="T231" i="12"/>
  <c r="S231" i="12"/>
  <c r="R231" i="12"/>
  <c r="Q231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D231" i="12"/>
  <c r="C231" i="12"/>
  <c r="B231" i="12"/>
  <c r="X180" i="12"/>
  <c r="W180" i="12"/>
  <c r="V180" i="12"/>
  <c r="U180" i="12"/>
  <c r="T180" i="12"/>
  <c r="S180" i="12"/>
  <c r="R180" i="12"/>
  <c r="Q180" i="12"/>
  <c r="P180" i="12"/>
  <c r="O180" i="12"/>
  <c r="N180" i="12"/>
  <c r="M180" i="12"/>
  <c r="L180" i="12"/>
  <c r="K180" i="12"/>
  <c r="J180" i="12"/>
  <c r="I180" i="12"/>
  <c r="H180" i="12"/>
  <c r="G180" i="12"/>
  <c r="F180" i="12"/>
  <c r="E180" i="12"/>
  <c r="D180" i="12"/>
  <c r="C180" i="12"/>
  <c r="B180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C51" i="12"/>
  <c r="E51" i="12"/>
  <c r="B51" i="12"/>
  <c r="D51" i="12"/>
  <c r="D50" i="12"/>
  <c r="B26" i="12"/>
  <c r="D26" i="12"/>
  <c r="D49" i="12"/>
  <c r="B201" i="12"/>
  <c r="D48" i="12"/>
  <c r="B200" i="12"/>
  <c r="D47" i="12"/>
  <c r="B199" i="12"/>
  <c r="D46" i="12"/>
  <c r="B198" i="12"/>
  <c r="D45" i="12"/>
  <c r="B197" i="12"/>
  <c r="D44" i="12"/>
  <c r="B196" i="12"/>
  <c r="D43" i="12"/>
  <c r="B195" i="12"/>
  <c r="D42" i="12"/>
  <c r="B194" i="12"/>
  <c r="D41" i="12"/>
  <c r="B193" i="12"/>
  <c r="D40" i="12"/>
  <c r="B192" i="12"/>
  <c r="D39" i="12"/>
  <c r="B191" i="12"/>
  <c r="D38" i="12"/>
  <c r="B190" i="12"/>
  <c r="D37" i="12"/>
  <c r="B189" i="12"/>
  <c r="D36" i="12"/>
  <c r="B188" i="12"/>
  <c r="D35" i="12"/>
  <c r="B187" i="12"/>
  <c r="D34" i="12"/>
  <c r="B186" i="12"/>
  <c r="D33" i="12"/>
  <c r="B185" i="12"/>
  <c r="D32" i="12"/>
  <c r="B184" i="12"/>
  <c r="D31" i="12"/>
  <c r="B183" i="12"/>
  <c r="D30" i="12"/>
  <c r="B182" i="12"/>
  <c r="G29" i="12"/>
  <c r="F29" i="12"/>
  <c r="E29" i="12"/>
  <c r="D29" i="12"/>
  <c r="C29" i="12"/>
  <c r="B29" i="12"/>
  <c r="G28" i="12"/>
  <c r="F28" i="12"/>
  <c r="E28" i="12"/>
  <c r="D28" i="12"/>
  <c r="C28" i="12"/>
  <c r="B28" i="12"/>
  <c r="C27" i="12"/>
  <c r="E27" i="12"/>
  <c r="D25" i="12"/>
  <c r="B177" i="12"/>
  <c r="D24" i="12"/>
  <c r="B176" i="12"/>
  <c r="D23" i="12"/>
  <c r="B175" i="12"/>
  <c r="D22" i="12"/>
  <c r="B174" i="12"/>
  <c r="D21" i="12"/>
  <c r="B173" i="12"/>
  <c r="D20" i="12"/>
  <c r="B172" i="12"/>
  <c r="D19" i="12"/>
  <c r="B171" i="12"/>
  <c r="D18" i="12"/>
  <c r="G18" i="12"/>
  <c r="B170" i="12"/>
  <c r="D17" i="12"/>
  <c r="B169" i="12"/>
  <c r="D16" i="12"/>
  <c r="B168" i="12"/>
  <c r="D15" i="12"/>
  <c r="B167" i="12"/>
  <c r="D14" i="12"/>
  <c r="B166" i="12"/>
  <c r="D13" i="12"/>
  <c r="B165" i="12"/>
  <c r="D12" i="12"/>
  <c r="B164" i="12"/>
  <c r="D11" i="12"/>
  <c r="B163" i="12"/>
  <c r="D10" i="12"/>
  <c r="B162" i="12"/>
  <c r="D9" i="12"/>
  <c r="B161" i="12"/>
  <c r="D8" i="12"/>
  <c r="G8" i="12"/>
  <c r="B160" i="12"/>
  <c r="D7" i="12"/>
  <c r="B159" i="12"/>
  <c r="D6" i="12"/>
  <c r="B158" i="12"/>
  <c r="D50" i="11"/>
  <c r="B26" i="11"/>
  <c r="X231" i="11"/>
  <c r="W231" i="11"/>
  <c r="V231" i="11"/>
  <c r="U231" i="11"/>
  <c r="T231" i="11"/>
  <c r="S231" i="11"/>
  <c r="R231" i="11"/>
  <c r="Q231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D231" i="11"/>
  <c r="C231" i="11"/>
  <c r="B231" i="11"/>
  <c r="X180" i="11"/>
  <c r="W180" i="11"/>
  <c r="V180" i="11"/>
  <c r="U180" i="11"/>
  <c r="T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G180" i="11"/>
  <c r="F180" i="11"/>
  <c r="E180" i="11"/>
  <c r="D180" i="11"/>
  <c r="C180" i="11"/>
  <c r="B180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C51" i="11"/>
  <c r="E51" i="11"/>
  <c r="B51" i="11"/>
  <c r="D51" i="11"/>
  <c r="B202" i="11"/>
  <c r="D49" i="11"/>
  <c r="B201" i="11"/>
  <c r="D48" i="11"/>
  <c r="B200" i="11"/>
  <c r="D47" i="11"/>
  <c r="B199" i="11"/>
  <c r="D46" i="11"/>
  <c r="B198" i="11"/>
  <c r="D45" i="11"/>
  <c r="B197" i="11"/>
  <c r="D44" i="11"/>
  <c r="B196" i="11"/>
  <c r="D43" i="11"/>
  <c r="B195" i="11"/>
  <c r="D42" i="11"/>
  <c r="B194" i="11"/>
  <c r="D41" i="11"/>
  <c r="B193" i="11"/>
  <c r="D40" i="11"/>
  <c r="B192" i="11"/>
  <c r="D39" i="11"/>
  <c r="B191" i="11"/>
  <c r="D38" i="11"/>
  <c r="B190" i="11"/>
  <c r="D37" i="11"/>
  <c r="B189" i="11"/>
  <c r="D36" i="11"/>
  <c r="B188" i="11"/>
  <c r="D35" i="11"/>
  <c r="B187" i="11"/>
  <c r="D34" i="11"/>
  <c r="B186" i="11"/>
  <c r="D33" i="11"/>
  <c r="B185" i="11"/>
  <c r="D32" i="11"/>
  <c r="B184" i="11"/>
  <c r="D31" i="11"/>
  <c r="B183" i="11"/>
  <c r="D30" i="11"/>
  <c r="G30" i="11"/>
  <c r="B182" i="11"/>
  <c r="G29" i="11"/>
  <c r="F29" i="11"/>
  <c r="E29" i="11"/>
  <c r="D29" i="11"/>
  <c r="C29" i="11"/>
  <c r="B29" i="11"/>
  <c r="G28" i="11"/>
  <c r="F28" i="11"/>
  <c r="E28" i="11"/>
  <c r="D28" i="11"/>
  <c r="C28" i="11"/>
  <c r="B28" i="11"/>
  <c r="C27" i="11"/>
  <c r="E27" i="11"/>
  <c r="D25" i="11"/>
  <c r="B177" i="11"/>
  <c r="D24" i="11"/>
  <c r="B176" i="11"/>
  <c r="D23" i="11"/>
  <c r="B175" i="11"/>
  <c r="D22" i="11"/>
  <c r="B174" i="11"/>
  <c r="D21" i="11"/>
  <c r="B173" i="11"/>
  <c r="D20" i="11"/>
  <c r="B172" i="11"/>
  <c r="D19" i="11"/>
  <c r="B171" i="11"/>
  <c r="D18" i="11"/>
  <c r="B170" i="11"/>
  <c r="D17" i="11"/>
  <c r="B169" i="11"/>
  <c r="D16" i="11"/>
  <c r="B168" i="11"/>
  <c r="D15" i="11"/>
  <c r="B167" i="11"/>
  <c r="D14" i="11"/>
  <c r="B166" i="11"/>
  <c r="D13" i="11"/>
  <c r="B165" i="11"/>
  <c r="D12" i="11"/>
  <c r="B164" i="11"/>
  <c r="D11" i="11"/>
  <c r="B163" i="11"/>
  <c r="D10" i="11"/>
  <c r="B162" i="11"/>
  <c r="D9" i="11"/>
  <c r="B161" i="11"/>
  <c r="D8" i="11"/>
  <c r="B160" i="11"/>
  <c r="D7" i="11"/>
  <c r="B159" i="11"/>
  <c r="D6" i="11"/>
  <c r="B158" i="11"/>
  <c r="B158" i="10"/>
  <c r="B159" i="10"/>
  <c r="B160" i="10"/>
  <c r="C231" i="10"/>
  <c r="B231" i="10"/>
  <c r="B184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B180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C51" i="10"/>
  <c r="E51" i="10"/>
  <c r="D48" i="10"/>
  <c r="D47" i="10"/>
  <c r="B199" i="10"/>
  <c r="D46" i="10"/>
  <c r="B198" i="10"/>
  <c r="D45" i="10"/>
  <c r="B197" i="10"/>
  <c r="D44" i="10"/>
  <c r="B196" i="10"/>
  <c r="D43" i="10"/>
  <c r="B195" i="10"/>
  <c r="D42" i="10"/>
  <c r="B194" i="10"/>
  <c r="D41" i="10"/>
  <c r="B193" i="10"/>
  <c r="D40" i="10"/>
  <c r="B192" i="10"/>
  <c r="D39" i="10"/>
  <c r="B191" i="10"/>
  <c r="D38" i="10"/>
  <c r="B190" i="10"/>
  <c r="D37" i="10"/>
  <c r="B189" i="10"/>
  <c r="D36" i="10"/>
  <c r="B188" i="10"/>
  <c r="D35" i="10"/>
  <c r="B187" i="10"/>
  <c r="D34" i="10"/>
  <c r="B186" i="10"/>
  <c r="B185" i="10"/>
  <c r="B183" i="10"/>
  <c r="B182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C27" i="10"/>
  <c r="E27" i="10"/>
  <c r="D23" i="10"/>
  <c r="B175" i="10"/>
  <c r="D22" i="10"/>
  <c r="B174" i="10"/>
  <c r="D20" i="10"/>
  <c r="B172" i="10"/>
  <c r="D19" i="10"/>
  <c r="B171" i="10"/>
  <c r="D18" i="10"/>
  <c r="B170" i="10"/>
  <c r="D17" i="10"/>
  <c r="B169" i="10"/>
  <c r="D16" i="10"/>
  <c r="B168" i="10"/>
  <c r="D15" i="10"/>
  <c r="B167" i="10"/>
  <c r="D14" i="10"/>
  <c r="B166" i="10"/>
  <c r="D13" i="10"/>
  <c r="B165" i="10"/>
  <c r="D12" i="10"/>
  <c r="B164" i="10"/>
  <c r="D11" i="10"/>
  <c r="B163" i="10"/>
  <c r="D10" i="10"/>
  <c r="B162" i="10"/>
  <c r="D9" i="10"/>
  <c r="B161" i="10"/>
  <c r="C231" i="9"/>
  <c r="B231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C51" i="9"/>
  <c r="E51" i="9"/>
  <c r="D49" i="9"/>
  <c r="B201" i="9"/>
  <c r="D48" i="9"/>
  <c r="B200" i="9"/>
  <c r="D47" i="9"/>
  <c r="B199" i="9"/>
  <c r="D46" i="9"/>
  <c r="B198" i="9"/>
  <c r="D45" i="9"/>
  <c r="B197" i="9"/>
  <c r="D44" i="9"/>
  <c r="B196" i="9"/>
  <c r="D43" i="9"/>
  <c r="B195" i="9"/>
  <c r="D42" i="9"/>
  <c r="B194" i="9"/>
  <c r="D41" i="9"/>
  <c r="B193" i="9"/>
  <c r="D40" i="9"/>
  <c r="B192" i="9"/>
  <c r="D39" i="9"/>
  <c r="B191" i="9"/>
  <c r="D38" i="9"/>
  <c r="B190" i="9"/>
  <c r="D37" i="9"/>
  <c r="B189" i="9"/>
  <c r="D36" i="9"/>
  <c r="B188" i="9"/>
  <c r="D35" i="9"/>
  <c r="B187" i="9"/>
  <c r="D34" i="9"/>
  <c r="B186" i="9"/>
  <c r="D33" i="9"/>
  <c r="B185" i="9"/>
  <c r="D32" i="9"/>
  <c r="B184" i="9"/>
  <c r="D31" i="9"/>
  <c r="B183" i="9"/>
  <c r="D30" i="9"/>
  <c r="G30" i="9"/>
  <c r="B182" i="9"/>
  <c r="G29" i="9"/>
  <c r="F29" i="9"/>
  <c r="E29" i="9"/>
  <c r="D29" i="9"/>
  <c r="C29" i="9"/>
  <c r="B29" i="9"/>
  <c r="G28" i="9"/>
  <c r="F28" i="9"/>
  <c r="E28" i="9"/>
  <c r="D28" i="9"/>
  <c r="C28" i="9"/>
  <c r="B28" i="9"/>
  <c r="C27" i="9"/>
  <c r="E27" i="9"/>
  <c r="D24" i="9"/>
  <c r="B176" i="9"/>
  <c r="D23" i="9"/>
  <c r="B175" i="9"/>
  <c r="D22" i="9"/>
  <c r="B174" i="9"/>
  <c r="D21" i="9"/>
  <c r="B173" i="9"/>
  <c r="D20" i="9"/>
  <c r="B172" i="9"/>
  <c r="D19" i="9"/>
  <c r="B171" i="9"/>
  <c r="D18" i="9"/>
  <c r="B170" i="9"/>
  <c r="D17" i="9"/>
  <c r="B169" i="9"/>
  <c r="D16" i="9"/>
  <c r="B168" i="9"/>
  <c r="D15" i="9"/>
  <c r="B167" i="9"/>
  <c r="D14" i="9"/>
  <c r="B166" i="9"/>
  <c r="D13" i="9"/>
  <c r="B165" i="9"/>
  <c r="D12" i="9"/>
  <c r="B164" i="9"/>
  <c r="D11" i="9"/>
  <c r="G11" i="9"/>
  <c r="B163" i="9"/>
  <c r="D10" i="9"/>
  <c r="B162" i="9"/>
  <c r="D9" i="9"/>
  <c r="B161" i="9"/>
  <c r="D8" i="9"/>
  <c r="B160" i="9"/>
  <c r="D7" i="9"/>
  <c r="B159" i="9"/>
  <c r="D6" i="9"/>
  <c r="B158" i="9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C51" i="8"/>
  <c r="E51" i="8"/>
  <c r="B51" i="8"/>
  <c r="D51" i="8"/>
  <c r="D50" i="8"/>
  <c r="B202" i="8"/>
  <c r="D49" i="8"/>
  <c r="B201" i="8"/>
  <c r="D48" i="8"/>
  <c r="B200" i="8"/>
  <c r="D47" i="8"/>
  <c r="B199" i="8"/>
  <c r="D46" i="8"/>
  <c r="B198" i="8"/>
  <c r="D45" i="8"/>
  <c r="B197" i="8"/>
  <c r="D44" i="8"/>
  <c r="B196" i="8"/>
  <c r="D43" i="8"/>
  <c r="B195" i="8"/>
  <c r="D42" i="8"/>
  <c r="B194" i="8"/>
  <c r="D41" i="8"/>
  <c r="B193" i="8"/>
  <c r="D40" i="8"/>
  <c r="B192" i="8"/>
  <c r="D39" i="8"/>
  <c r="B191" i="8"/>
  <c r="D38" i="8"/>
  <c r="B190" i="8"/>
  <c r="D37" i="8"/>
  <c r="B189" i="8"/>
  <c r="D36" i="8"/>
  <c r="B188" i="8"/>
  <c r="D35" i="8"/>
  <c r="B187" i="8"/>
  <c r="D34" i="8"/>
  <c r="B186" i="8"/>
  <c r="D33" i="8"/>
  <c r="B185" i="8"/>
  <c r="D32" i="8"/>
  <c r="B184" i="8"/>
  <c r="D31" i="8"/>
  <c r="B183" i="8"/>
  <c r="D30" i="8"/>
  <c r="B182" i="8"/>
  <c r="G29" i="8"/>
  <c r="F29" i="8"/>
  <c r="E29" i="8"/>
  <c r="D29" i="8"/>
  <c r="C29" i="8"/>
  <c r="B29" i="8"/>
  <c r="G28" i="8"/>
  <c r="F28" i="8"/>
  <c r="E28" i="8"/>
  <c r="D28" i="8"/>
  <c r="C28" i="8"/>
  <c r="B28" i="8"/>
  <c r="C27" i="8"/>
  <c r="E27" i="8"/>
  <c r="D25" i="8"/>
  <c r="B177" i="8"/>
  <c r="D24" i="8"/>
  <c r="B176" i="8"/>
  <c r="D23" i="8"/>
  <c r="B175" i="8"/>
  <c r="D22" i="8"/>
  <c r="B174" i="8"/>
  <c r="D21" i="8"/>
  <c r="B173" i="8"/>
  <c r="D20" i="8"/>
  <c r="B172" i="8"/>
  <c r="D19" i="8"/>
  <c r="B171" i="8"/>
  <c r="D18" i="8"/>
  <c r="B170" i="8"/>
  <c r="D17" i="8"/>
  <c r="B169" i="8"/>
  <c r="D16" i="8"/>
  <c r="B168" i="8"/>
  <c r="D15" i="8"/>
  <c r="B167" i="8"/>
  <c r="D14" i="8"/>
  <c r="B166" i="8"/>
  <c r="D13" i="8"/>
  <c r="B165" i="8"/>
  <c r="D12" i="8"/>
  <c r="B164" i="8"/>
  <c r="D11" i="8"/>
  <c r="B163" i="8"/>
  <c r="D10" i="8"/>
  <c r="B162" i="8"/>
  <c r="D9" i="8"/>
  <c r="B161" i="8"/>
  <c r="D8" i="8"/>
  <c r="B160" i="8"/>
  <c r="D7" i="8"/>
  <c r="B159" i="8"/>
  <c r="D6" i="8"/>
  <c r="B158" i="8"/>
  <c r="B26" i="8"/>
  <c r="G10" i="8"/>
  <c r="B200" i="10"/>
  <c r="D49" i="10"/>
  <c r="B25" i="9"/>
  <c r="B26" i="9"/>
  <c r="D26" i="9"/>
  <c r="B178" i="9"/>
  <c r="B27" i="11"/>
  <c r="D27" i="11"/>
  <c r="D26" i="11"/>
  <c r="B178" i="11"/>
  <c r="B50" i="9"/>
  <c r="B245" i="12"/>
  <c r="B252" i="11"/>
  <c r="G20" i="13"/>
  <c r="G32" i="13"/>
  <c r="G40" i="13"/>
  <c r="G48" i="13"/>
  <c r="G23" i="13"/>
  <c r="G19" i="13"/>
  <c r="G7" i="13"/>
  <c r="G45" i="13"/>
  <c r="G26" i="13"/>
  <c r="G22" i="13"/>
  <c r="G18" i="13"/>
  <c r="G14" i="13"/>
  <c r="G34" i="13"/>
  <c r="G38" i="13"/>
  <c r="G50" i="13"/>
  <c r="G24" i="13"/>
  <c r="G16" i="13"/>
  <c r="G36" i="13"/>
  <c r="G44" i="13"/>
  <c r="G17" i="13"/>
  <c r="G13" i="13"/>
  <c r="G35" i="13"/>
  <c r="G39" i="13"/>
  <c r="G47" i="13"/>
  <c r="D51" i="13"/>
  <c r="D27" i="13"/>
  <c r="G38" i="12"/>
  <c r="G46" i="12"/>
  <c r="F51" i="12"/>
  <c r="G24" i="12"/>
  <c r="B236" i="12"/>
  <c r="F27" i="12"/>
  <c r="G6" i="12"/>
  <c r="B209" i="12"/>
  <c r="G10" i="12"/>
  <c r="G14" i="12"/>
  <c r="G22" i="12"/>
  <c r="B235" i="12"/>
  <c r="B239" i="12"/>
  <c r="B243" i="12"/>
  <c r="B247" i="12"/>
  <c r="B251" i="12"/>
  <c r="B224" i="12"/>
  <c r="B240" i="12"/>
  <c r="G39" i="12"/>
  <c r="B244" i="12"/>
  <c r="B248" i="12"/>
  <c r="B252" i="12"/>
  <c r="G12" i="12"/>
  <c r="G16" i="12"/>
  <c r="G20" i="12"/>
  <c r="B234" i="12"/>
  <c r="B238" i="12"/>
  <c r="B242" i="12"/>
  <c r="B246" i="12"/>
  <c r="B250" i="12"/>
  <c r="G7" i="12"/>
  <c r="G9" i="12"/>
  <c r="G11" i="12"/>
  <c r="G13" i="12"/>
  <c r="G15" i="12"/>
  <c r="G17" i="12"/>
  <c r="G19" i="12"/>
  <c r="G21" i="12"/>
  <c r="G23" i="12"/>
  <c r="G25" i="12"/>
  <c r="B233" i="12"/>
  <c r="B237" i="12"/>
  <c r="B249" i="12"/>
  <c r="B202" i="12"/>
  <c r="G30" i="12"/>
  <c r="G31" i="12"/>
  <c r="G32" i="12"/>
  <c r="G33" i="12"/>
  <c r="G34" i="12"/>
  <c r="G35" i="12"/>
  <c r="G36" i="12"/>
  <c r="G37" i="12"/>
  <c r="G40" i="12"/>
  <c r="G41" i="12"/>
  <c r="G42" i="12"/>
  <c r="G43" i="12"/>
  <c r="G44" i="12"/>
  <c r="G45" i="12"/>
  <c r="G47" i="12"/>
  <c r="G48" i="12"/>
  <c r="G49" i="12"/>
  <c r="G50" i="12"/>
  <c r="G31" i="11"/>
  <c r="G33" i="11"/>
  <c r="G35" i="11"/>
  <c r="G37" i="11"/>
  <c r="G39" i="11"/>
  <c r="G41" i="11"/>
  <c r="G43" i="11"/>
  <c r="G32" i="11"/>
  <c r="G34" i="11"/>
  <c r="G36" i="11"/>
  <c r="G38" i="11"/>
  <c r="G40" i="11"/>
  <c r="G42" i="11"/>
  <c r="G44" i="11"/>
  <c r="G45" i="11"/>
  <c r="G49" i="11"/>
  <c r="G12" i="11"/>
  <c r="G16" i="11"/>
  <c r="B209" i="11"/>
  <c r="G6" i="11"/>
  <c r="G10" i="11"/>
  <c r="G18" i="11"/>
  <c r="G20" i="11"/>
  <c r="G22" i="11"/>
  <c r="G24" i="11"/>
  <c r="B249" i="11"/>
  <c r="B212" i="11"/>
  <c r="B218" i="11"/>
  <c r="B228" i="11"/>
  <c r="B221" i="11"/>
  <c r="B225" i="11"/>
  <c r="F27" i="11"/>
  <c r="F51" i="11"/>
  <c r="G47" i="11"/>
  <c r="G8" i="11"/>
  <c r="G14" i="11"/>
  <c r="B216" i="11"/>
  <c r="B222" i="11"/>
  <c r="B237" i="11"/>
  <c r="G7" i="11"/>
  <c r="G9" i="11"/>
  <c r="G11" i="11"/>
  <c r="G13" i="11"/>
  <c r="G15" i="11"/>
  <c r="G17" i="11"/>
  <c r="G19" i="11"/>
  <c r="G21" i="11"/>
  <c r="G23" i="11"/>
  <c r="G25" i="11"/>
  <c r="G48" i="11"/>
  <c r="B253" i="11"/>
  <c r="G46" i="11"/>
  <c r="B251" i="11"/>
  <c r="G50" i="11"/>
  <c r="B234" i="11"/>
  <c r="B235" i="11"/>
  <c r="B246" i="11"/>
  <c r="B248" i="11"/>
  <c r="D24" i="10"/>
  <c r="G24" i="10"/>
  <c r="D50" i="10"/>
  <c r="G50" i="10"/>
  <c r="D21" i="10"/>
  <c r="G21" i="10"/>
  <c r="F27" i="10"/>
  <c r="G46" i="10"/>
  <c r="G37" i="10"/>
  <c r="G41" i="10"/>
  <c r="G45" i="10"/>
  <c r="G10" i="10"/>
  <c r="G14" i="10"/>
  <c r="G16" i="10"/>
  <c r="G20" i="10"/>
  <c r="G36" i="10"/>
  <c r="G40" i="10"/>
  <c r="G48" i="10"/>
  <c r="G9" i="10"/>
  <c r="G11" i="10"/>
  <c r="G13" i="10"/>
  <c r="G15" i="10"/>
  <c r="G17" i="10"/>
  <c r="G19" i="10"/>
  <c r="G23" i="10"/>
  <c r="F51" i="10"/>
  <c r="G34" i="10"/>
  <c r="G38" i="10"/>
  <c r="G42" i="10"/>
  <c r="G12" i="10"/>
  <c r="G18" i="10"/>
  <c r="G22" i="10"/>
  <c r="G44" i="10"/>
  <c r="G35" i="10"/>
  <c r="G39" i="10"/>
  <c r="G43" i="10"/>
  <c r="G47" i="10"/>
  <c r="G31" i="9"/>
  <c r="G33" i="9"/>
  <c r="G35" i="9"/>
  <c r="G37" i="9"/>
  <c r="G39" i="9"/>
  <c r="G41" i="9"/>
  <c r="G43" i="9"/>
  <c r="G45" i="9"/>
  <c r="G47" i="9"/>
  <c r="G49" i="9"/>
  <c r="G32" i="9"/>
  <c r="G34" i="9"/>
  <c r="G36" i="9"/>
  <c r="G38" i="9"/>
  <c r="G40" i="9"/>
  <c r="G42" i="9"/>
  <c r="G44" i="9"/>
  <c r="G46" i="9"/>
  <c r="G48" i="9"/>
  <c r="G10" i="9"/>
  <c r="G13" i="9"/>
  <c r="G18" i="9"/>
  <c r="G21" i="9"/>
  <c r="G6" i="9"/>
  <c r="F27" i="9"/>
  <c r="G9" i="9"/>
  <c r="G14" i="9"/>
  <c r="G17" i="9"/>
  <c r="G22" i="9"/>
  <c r="G15" i="9"/>
  <c r="G19" i="9"/>
  <c r="F51" i="9"/>
  <c r="G7" i="9"/>
  <c r="G23" i="9"/>
  <c r="G8" i="9"/>
  <c r="G12" i="9"/>
  <c r="G16" i="9"/>
  <c r="G20" i="9"/>
  <c r="G24" i="9"/>
  <c r="G13" i="8"/>
  <c r="G18" i="8"/>
  <c r="G31" i="8"/>
  <c r="G35" i="8"/>
  <c r="G43" i="8"/>
  <c r="G14" i="8"/>
  <c r="F51" i="8"/>
  <c r="G30" i="8"/>
  <c r="G34" i="8"/>
  <c r="G38" i="8"/>
  <c r="G46" i="8"/>
  <c r="G50" i="8"/>
  <c r="F27" i="8"/>
  <c r="G33" i="8"/>
  <c r="G37" i="8"/>
  <c r="G41" i="8"/>
  <c r="G45" i="8"/>
  <c r="G49" i="8"/>
  <c r="G6" i="8"/>
  <c r="G9" i="8"/>
  <c r="G22" i="8"/>
  <c r="G25" i="8"/>
  <c r="G32" i="8"/>
  <c r="G36" i="8"/>
  <c r="G40" i="8"/>
  <c r="G44" i="8"/>
  <c r="G48" i="8"/>
  <c r="G21" i="8"/>
  <c r="G39" i="8"/>
  <c r="G47" i="8"/>
  <c r="G17" i="8"/>
  <c r="G42" i="8"/>
  <c r="G8" i="8"/>
  <c r="G12" i="8"/>
  <c r="G16" i="8"/>
  <c r="G20" i="8"/>
  <c r="G24" i="8"/>
  <c r="G7" i="8"/>
  <c r="G11" i="8"/>
  <c r="G15" i="8"/>
  <c r="G19" i="8"/>
  <c r="G23" i="8"/>
  <c r="B223" i="11"/>
  <c r="B219" i="12"/>
  <c r="B224" i="11"/>
  <c r="B244" i="11"/>
  <c r="B227" i="11"/>
  <c r="B214" i="11"/>
  <c r="B217" i="12"/>
  <c r="G33" i="13"/>
  <c r="G41" i="13"/>
  <c r="G9" i="13"/>
  <c r="G15" i="13"/>
  <c r="G8" i="13"/>
  <c r="G42" i="13"/>
  <c r="G37" i="13"/>
  <c r="G25" i="13"/>
  <c r="G49" i="13"/>
  <c r="G43" i="13"/>
  <c r="B49" i="10"/>
  <c r="B201" i="10"/>
  <c r="G49" i="10"/>
  <c r="G51" i="10"/>
  <c r="G26" i="11"/>
  <c r="G11" i="13"/>
  <c r="G21" i="13"/>
  <c r="G12" i="13"/>
  <c r="B27" i="8"/>
  <c r="D27" i="8"/>
  <c r="D26" i="8"/>
  <c r="D50" i="9"/>
  <c r="B51" i="9"/>
  <c r="D51" i="9"/>
  <c r="G26" i="9"/>
  <c r="B245" i="11"/>
  <c r="B241" i="11"/>
  <c r="B238" i="11"/>
  <c r="B242" i="11"/>
  <c r="G46" i="13"/>
  <c r="G10" i="13"/>
  <c r="G31" i="13"/>
  <c r="K27" i="13"/>
  <c r="K51" i="13"/>
  <c r="B241" i="12"/>
  <c r="B218" i="12"/>
  <c r="B222" i="12"/>
  <c r="B216" i="12"/>
  <c r="B228" i="12"/>
  <c r="B27" i="12"/>
  <c r="D27" i="12"/>
  <c r="B214" i="12"/>
  <c r="B225" i="12"/>
  <c r="B221" i="12"/>
  <c r="B213" i="12"/>
  <c r="B210" i="12"/>
  <c r="B253" i="12"/>
  <c r="B226" i="12"/>
  <c r="B227" i="12"/>
  <c r="G51" i="12"/>
  <c r="B223" i="12"/>
  <c r="B215" i="12"/>
  <c r="B211" i="12"/>
  <c r="B220" i="12"/>
  <c r="B212" i="12"/>
  <c r="B239" i="11"/>
  <c r="B236" i="11"/>
  <c r="G51" i="11"/>
  <c r="B243" i="11"/>
  <c r="B240" i="11"/>
  <c r="B247" i="11"/>
  <c r="B210" i="11"/>
  <c r="B213" i="11"/>
  <c r="G27" i="11"/>
  <c r="B229" i="11"/>
  <c r="B219" i="11"/>
  <c r="B226" i="11"/>
  <c r="B220" i="11"/>
  <c r="B217" i="11"/>
  <c r="B233" i="11"/>
  <c r="B250" i="11"/>
  <c r="B215" i="11"/>
  <c r="B211" i="11"/>
  <c r="B230" i="11"/>
  <c r="B50" i="10"/>
  <c r="B51" i="10"/>
  <c r="D51" i="10"/>
  <c r="B202" i="10"/>
  <c r="B24" i="10"/>
  <c r="B176" i="10"/>
  <c r="D25" i="10"/>
  <c r="B21" i="10"/>
  <c r="B173" i="10"/>
  <c r="G51" i="8"/>
  <c r="X231" i="7"/>
  <c r="W231" i="7"/>
  <c r="V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C231" i="7"/>
  <c r="B231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D12" i="7"/>
  <c r="B164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C51" i="7"/>
  <c r="E51" i="7"/>
  <c r="B51" i="7"/>
  <c r="D51" i="7"/>
  <c r="D50" i="7"/>
  <c r="D49" i="7"/>
  <c r="B201" i="7"/>
  <c r="D48" i="7"/>
  <c r="B200" i="7"/>
  <c r="D47" i="7"/>
  <c r="B199" i="7"/>
  <c r="D46" i="7"/>
  <c r="B198" i="7"/>
  <c r="D45" i="7"/>
  <c r="B197" i="7"/>
  <c r="D44" i="7"/>
  <c r="B196" i="7"/>
  <c r="D43" i="7"/>
  <c r="B195" i="7"/>
  <c r="D42" i="7"/>
  <c r="B194" i="7"/>
  <c r="D41" i="7"/>
  <c r="B193" i="7"/>
  <c r="D40" i="7"/>
  <c r="B192" i="7"/>
  <c r="D39" i="7"/>
  <c r="B191" i="7"/>
  <c r="D38" i="7"/>
  <c r="B190" i="7"/>
  <c r="D37" i="7"/>
  <c r="B189" i="7"/>
  <c r="D36" i="7"/>
  <c r="B188" i="7"/>
  <c r="D35" i="7"/>
  <c r="G35" i="7"/>
  <c r="B187" i="7"/>
  <c r="D34" i="7"/>
  <c r="B186" i="7"/>
  <c r="D33" i="7"/>
  <c r="B185" i="7"/>
  <c r="D32" i="7"/>
  <c r="B184" i="7"/>
  <c r="D31" i="7"/>
  <c r="G31" i="7"/>
  <c r="B183" i="7"/>
  <c r="D30" i="7"/>
  <c r="B182" i="7"/>
  <c r="G29" i="7"/>
  <c r="F29" i="7"/>
  <c r="E29" i="7"/>
  <c r="D29" i="7"/>
  <c r="C29" i="7"/>
  <c r="B29" i="7"/>
  <c r="G28" i="7"/>
  <c r="F28" i="7"/>
  <c r="E28" i="7"/>
  <c r="D28" i="7"/>
  <c r="C28" i="7"/>
  <c r="B28" i="7"/>
  <c r="C27" i="7"/>
  <c r="E27" i="7"/>
  <c r="D25" i="7"/>
  <c r="B177" i="7"/>
  <c r="D24" i="7"/>
  <c r="B176" i="7"/>
  <c r="D23" i="7"/>
  <c r="B175" i="7"/>
  <c r="D22" i="7"/>
  <c r="B174" i="7"/>
  <c r="D21" i="7"/>
  <c r="B173" i="7"/>
  <c r="D20" i="7"/>
  <c r="B172" i="7"/>
  <c r="D19" i="7"/>
  <c r="B171" i="7"/>
  <c r="D18" i="7"/>
  <c r="B170" i="7"/>
  <c r="D17" i="7"/>
  <c r="B169" i="7"/>
  <c r="D16" i="7"/>
  <c r="B168" i="7"/>
  <c r="D15" i="7"/>
  <c r="B167" i="7"/>
  <c r="D14" i="7"/>
  <c r="B166" i="7"/>
  <c r="D13" i="7"/>
  <c r="B165" i="7"/>
  <c r="D11" i="7"/>
  <c r="B163" i="7"/>
  <c r="D10" i="7"/>
  <c r="B162" i="7"/>
  <c r="D9" i="7"/>
  <c r="B161" i="7"/>
  <c r="D8" i="7"/>
  <c r="B160" i="7"/>
  <c r="D7" i="7"/>
  <c r="B159" i="7"/>
  <c r="D6" i="7"/>
  <c r="B158" i="7"/>
  <c r="G78" i="3"/>
  <c r="V78" i="3"/>
  <c r="Q78" i="3"/>
  <c r="L78" i="3"/>
  <c r="V77" i="3"/>
  <c r="Q77" i="3"/>
  <c r="U74" i="3"/>
  <c r="P74" i="3"/>
  <c r="K74" i="3"/>
  <c r="L75" i="3"/>
  <c r="M75" i="3"/>
  <c r="N75" i="3"/>
  <c r="O75" i="3"/>
  <c r="O74" i="3"/>
  <c r="V75" i="3"/>
  <c r="V74" i="3"/>
  <c r="V58" i="3"/>
  <c r="Q75" i="3"/>
  <c r="R75" i="3"/>
  <c r="S75" i="3"/>
  <c r="T75" i="3"/>
  <c r="T74" i="3"/>
  <c r="G75" i="3"/>
  <c r="H75" i="3"/>
  <c r="F74" i="3"/>
  <c r="F58" i="3"/>
  <c r="F69" i="3"/>
  <c r="B252" i="8"/>
  <c r="B248" i="8"/>
  <c r="B244" i="8"/>
  <c r="B240" i="8"/>
  <c r="B236" i="8"/>
  <c r="B250" i="8"/>
  <c r="B245" i="8"/>
  <c r="B249" i="8"/>
  <c r="B242" i="8"/>
  <c r="B237" i="8"/>
  <c r="B251" i="8"/>
  <c r="B243" i="8"/>
  <c r="B238" i="8"/>
  <c r="B246" i="8"/>
  <c r="B234" i="8"/>
  <c r="B253" i="8"/>
  <c r="B235" i="8"/>
  <c r="B239" i="8"/>
  <c r="B247" i="8"/>
  <c r="B241" i="8"/>
  <c r="B225" i="10"/>
  <c r="B213" i="10"/>
  <c r="B177" i="10"/>
  <c r="B228" i="10"/>
  <c r="B220" i="10"/>
  <c r="B212" i="10"/>
  <c r="B226" i="10"/>
  <c r="B222" i="10"/>
  <c r="B218" i="10"/>
  <c r="B214" i="10"/>
  <c r="B210" i="10"/>
  <c r="D26" i="10"/>
  <c r="B178" i="10"/>
  <c r="B229" i="10"/>
  <c r="B221" i="10"/>
  <c r="B217" i="10"/>
  <c r="B224" i="10"/>
  <c r="B216" i="10"/>
  <c r="B211" i="10"/>
  <c r="B223" i="10"/>
  <c r="B219" i="10"/>
  <c r="B215" i="10"/>
  <c r="B227" i="10"/>
  <c r="B250" i="10"/>
  <c r="B246" i="10"/>
  <c r="B242" i="10"/>
  <c r="B238" i="10"/>
  <c r="B234" i="10"/>
  <c r="B252" i="10"/>
  <c r="B247" i="10"/>
  <c r="B241" i="10"/>
  <c r="B236" i="10"/>
  <c r="B253" i="10"/>
  <c r="B248" i="10"/>
  <c r="B243" i="10"/>
  <c r="B237" i="10"/>
  <c r="B244" i="10"/>
  <c r="B249" i="10"/>
  <c r="B235" i="10"/>
  <c r="B245" i="10"/>
  <c r="B240" i="10"/>
  <c r="B251" i="10"/>
  <c r="B239" i="10"/>
  <c r="B223" i="8"/>
  <c r="B215" i="8"/>
  <c r="B214" i="8"/>
  <c r="B228" i="8"/>
  <c r="B224" i="8"/>
  <c r="B220" i="8"/>
  <c r="B216" i="8"/>
  <c r="B212" i="8"/>
  <c r="B227" i="8"/>
  <c r="B219" i="8"/>
  <c r="B226" i="8"/>
  <c r="B222" i="8"/>
  <c r="B218" i="8"/>
  <c r="B210" i="8"/>
  <c r="B178" i="8"/>
  <c r="B229" i="8"/>
  <c r="B213" i="8"/>
  <c r="B225" i="8"/>
  <c r="B209" i="8"/>
  <c r="B221" i="8"/>
  <c r="B217" i="8"/>
  <c r="D25" i="9"/>
  <c r="B177" i="9"/>
  <c r="B228" i="9"/>
  <c r="B216" i="9"/>
  <c r="B223" i="9"/>
  <c r="B215" i="9"/>
  <c r="B229" i="9"/>
  <c r="B225" i="9"/>
  <c r="B221" i="9"/>
  <c r="B217" i="9"/>
  <c r="B213" i="9"/>
  <c r="B209" i="9"/>
  <c r="B224" i="9"/>
  <c r="B220" i="9"/>
  <c r="B227" i="9"/>
  <c r="B219" i="9"/>
  <c r="B211" i="9"/>
  <c r="B218" i="9"/>
  <c r="B214" i="9"/>
  <c r="B226" i="9"/>
  <c r="B210" i="9"/>
  <c r="B222" i="9"/>
  <c r="B202" i="9"/>
  <c r="B253" i="9"/>
  <c r="B249" i="9"/>
  <c r="B245" i="9"/>
  <c r="B241" i="9"/>
  <c r="B237" i="9"/>
  <c r="B252" i="9"/>
  <c r="B247" i="9"/>
  <c r="B242" i="9"/>
  <c r="B236" i="9"/>
  <c r="B248" i="9"/>
  <c r="B243" i="9"/>
  <c r="B238" i="9"/>
  <c r="B244" i="9"/>
  <c r="B234" i="9"/>
  <c r="B240" i="9"/>
  <c r="B251" i="9"/>
  <c r="B250" i="9"/>
  <c r="B246" i="9"/>
  <c r="B239" i="9"/>
  <c r="B235" i="9"/>
  <c r="R78" i="3"/>
  <c r="Q60" i="3"/>
  <c r="W78" i="3"/>
  <c r="V60" i="3"/>
  <c r="M78" i="3"/>
  <c r="L60" i="3"/>
  <c r="R77" i="3"/>
  <c r="Q59" i="3"/>
  <c r="W77" i="3"/>
  <c r="V59" i="3"/>
  <c r="H78" i="3"/>
  <c r="G60" i="3"/>
  <c r="G71" i="3"/>
  <c r="P58" i="3"/>
  <c r="U58" i="3"/>
  <c r="L74" i="3"/>
  <c r="L58" i="3"/>
  <c r="G7" i="7"/>
  <c r="B202" i="7"/>
  <c r="B26" i="7"/>
  <c r="G50" i="9"/>
  <c r="G51" i="9"/>
  <c r="G26" i="8"/>
  <c r="G27" i="8"/>
  <c r="K52" i="13"/>
  <c r="F27" i="13"/>
  <c r="G6" i="13"/>
  <c r="G27" i="13"/>
  <c r="F51" i="13"/>
  <c r="G30" i="13"/>
  <c r="G51" i="13"/>
  <c r="B254" i="12"/>
  <c r="B178" i="12"/>
  <c r="G26" i="12"/>
  <c r="G27" i="12"/>
  <c r="B254" i="11"/>
  <c r="B255" i="11"/>
  <c r="B11" i="6"/>
  <c r="B25" i="10"/>
  <c r="G25" i="10"/>
  <c r="G39" i="7"/>
  <c r="G34" i="7"/>
  <c r="G48" i="7"/>
  <c r="G50" i="7"/>
  <c r="G30" i="7"/>
  <c r="F51" i="7"/>
  <c r="G37" i="7"/>
  <c r="G44" i="7"/>
  <c r="G46" i="7"/>
  <c r="G32" i="7"/>
  <c r="G41" i="7"/>
  <c r="G36" i="7"/>
  <c r="G38" i="7"/>
  <c r="G45" i="7"/>
  <c r="G33" i="7"/>
  <c r="G40" i="7"/>
  <c r="G42" i="7"/>
  <c r="G49" i="7"/>
  <c r="G43" i="7"/>
  <c r="G6" i="7"/>
  <c r="G8" i="7"/>
  <c r="G10" i="7"/>
  <c r="G11" i="7"/>
  <c r="G13" i="7"/>
  <c r="G14" i="7"/>
  <c r="G15" i="7"/>
  <c r="G16" i="7"/>
  <c r="G18" i="7"/>
  <c r="G19" i="7"/>
  <c r="G20" i="7"/>
  <c r="G21" i="7"/>
  <c r="G22" i="7"/>
  <c r="G23" i="7"/>
  <c r="G24" i="7"/>
  <c r="G25" i="7"/>
  <c r="F27" i="7"/>
  <c r="G47" i="7"/>
  <c r="G9" i="7"/>
  <c r="G12" i="7"/>
  <c r="G17" i="7"/>
  <c r="Q74" i="3"/>
  <c r="Q58" i="3"/>
  <c r="I75" i="3"/>
  <c r="H74" i="3"/>
  <c r="G74" i="3"/>
  <c r="G58" i="3"/>
  <c r="G69" i="3"/>
  <c r="W75" i="3"/>
  <c r="X75" i="3"/>
  <c r="X74" i="3"/>
  <c r="M74" i="3"/>
  <c r="S74" i="3"/>
  <c r="N74" i="3"/>
  <c r="R74" i="3"/>
  <c r="R58" i="3"/>
  <c r="B152" i="12"/>
  <c r="B128" i="9"/>
  <c r="B212" i="9"/>
  <c r="B209" i="10"/>
  <c r="B128" i="10"/>
  <c r="B152" i="11"/>
  <c r="B233" i="9"/>
  <c r="B152" i="9"/>
  <c r="B128" i="8"/>
  <c r="B211" i="8"/>
  <c r="B128" i="12"/>
  <c r="B153" i="12"/>
  <c r="B233" i="10"/>
  <c r="B254" i="10"/>
  <c r="B152" i="10"/>
  <c r="B128" i="11"/>
  <c r="B233" i="8"/>
  <c r="B254" i="8"/>
  <c r="B152" i="8"/>
  <c r="I78" i="3"/>
  <c r="H60" i="3"/>
  <c r="H71" i="3"/>
  <c r="S77" i="3"/>
  <c r="R59" i="3"/>
  <c r="X78" i="3"/>
  <c r="X60" i="3"/>
  <c r="W60" i="3"/>
  <c r="X77" i="3"/>
  <c r="X59" i="3"/>
  <c r="W59" i="3"/>
  <c r="N78" i="3"/>
  <c r="M60" i="3"/>
  <c r="S78" i="3"/>
  <c r="R60" i="3"/>
  <c r="N58" i="3"/>
  <c r="S58" i="3"/>
  <c r="H58" i="3"/>
  <c r="H69" i="3"/>
  <c r="M58" i="3"/>
  <c r="T58" i="3"/>
  <c r="O58" i="3"/>
  <c r="B254" i="9"/>
  <c r="D26" i="7"/>
  <c r="B27" i="7"/>
  <c r="D27" i="7"/>
  <c r="B230" i="8"/>
  <c r="B229" i="12"/>
  <c r="B230" i="12"/>
  <c r="B255" i="12"/>
  <c r="B12" i="6"/>
  <c r="B26" i="10"/>
  <c r="B27" i="10"/>
  <c r="D27" i="10"/>
  <c r="G26" i="10"/>
  <c r="G27" i="10"/>
  <c r="G51" i="7"/>
  <c r="W74" i="3"/>
  <c r="W58" i="3"/>
  <c r="J75" i="3"/>
  <c r="J74" i="3"/>
  <c r="I74" i="3"/>
  <c r="I58" i="3"/>
  <c r="B153" i="11"/>
  <c r="B153" i="10"/>
  <c r="B153" i="8"/>
  <c r="B251" i="7"/>
  <c r="B247" i="7"/>
  <c r="B243" i="7"/>
  <c r="B239" i="7"/>
  <c r="B235" i="7"/>
  <c r="B250" i="7"/>
  <c r="B245" i="7"/>
  <c r="B240" i="7"/>
  <c r="B234" i="7"/>
  <c r="B249" i="7"/>
  <c r="B242" i="7"/>
  <c r="B236" i="7"/>
  <c r="B252" i="7"/>
  <c r="B244" i="7"/>
  <c r="B237" i="7"/>
  <c r="B253" i="7"/>
  <c r="B238" i="7"/>
  <c r="B248" i="7"/>
  <c r="B246" i="7"/>
  <c r="B241" i="7"/>
  <c r="B218" i="7"/>
  <c r="B225" i="7"/>
  <c r="B217" i="7"/>
  <c r="B227" i="7"/>
  <c r="B223" i="7"/>
  <c r="B219" i="7"/>
  <c r="B215" i="7"/>
  <c r="B211" i="7"/>
  <c r="B226" i="7"/>
  <c r="B222" i="7"/>
  <c r="B214" i="7"/>
  <c r="B210" i="7"/>
  <c r="B178" i="7"/>
  <c r="B229" i="7"/>
  <c r="B221" i="7"/>
  <c r="B213" i="7"/>
  <c r="B228" i="7"/>
  <c r="B224" i="7"/>
  <c r="B220" i="7"/>
  <c r="B216" i="7"/>
  <c r="B212" i="7"/>
  <c r="B255" i="8"/>
  <c r="B7" i="6"/>
  <c r="B153" i="9"/>
  <c r="O78" i="3"/>
  <c r="N60" i="3"/>
  <c r="J78" i="3"/>
  <c r="I60" i="3"/>
  <c r="I71" i="3"/>
  <c r="T78" i="3"/>
  <c r="S60" i="3"/>
  <c r="T77" i="3"/>
  <c r="S59" i="3"/>
  <c r="I69" i="3"/>
  <c r="K58" i="3"/>
  <c r="J58" i="3"/>
  <c r="J69" i="3"/>
  <c r="X58" i="3"/>
  <c r="B252" i="13"/>
  <c r="B248" i="13"/>
  <c r="B244" i="13"/>
  <c r="B240" i="13"/>
  <c r="B236" i="13"/>
  <c r="B246" i="13"/>
  <c r="B251" i="13"/>
  <c r="B247" i="13"/>
  <c r="B243" i="13"/>
  <c r="B239" i="13"/>
  <c r="B235" i="13"/>
  <c r="B242" i="13"/>
  <c r="B234" i="13"/>
  <c r="B253" i="13"/>
  <c r="B249" i="13"/>
  <c r="B245" i="13"/>
  <c r="B241" i="13"/>
  <c r="B237" i="13"/>
  <c r="B250" i="13"/>
  <c r="B238" i="13"/>
  <c r="B224" i="13"/>
  <c r="B212" i="13"/>
  <c r="B218" i="13"/>
  <c r="B210" i="13"/>
  <c r="B227" i="13"/>
  <c r="B223" i="13"/>
  <c r="B219" i="13"/>
  <c r="B215" i="13"/>
  <c r="B211" i="13"/>
  <c r="B222" i="13"/>
  <c r="B229" i="13"/>
  <c r="B225" i="13"/>
  <c r="B221" i="13"/>
  <c r="B217" i="13"/>
  <c r="B213" i="13"/>
  <c r="B228" i="13"/>
  <c r="B220" i="13"/>
  <c r="B216" i="13"/>
  <c r="B226" i="13"/>
  <c r="B214" i="13"/>
  <c r="G26" i="7"/>
  <c r="G27" i="7"/>
  <c r="B230" i="10"/>
  <c r="B255" i="10"/>
  <c r="B9" i="6"/>
  <c r="B209" i="7"/>
  <c r="B128" i="7"/>
  <c r="B233" i="7"/>
  <c r="B254" i="7"/>
  <c r="B152" i="7"/>
  <c r="T59" i="3"/>
  <c r="U59" i="3"/>
  <c r="K60" i="3"/>
  <c r="J60" i="3"/>
  <c r="J71" i="3"/>
  <c r="K71" i="3"/>
  <c r="L71" i="3"/>
  <c r="M71" i="3"/>
  <c r="N71" i="3"/>
  <c r="O60" i="3"/>
  <c r="O71" i="3"/>
  <c r="P60" i="3"/>
  <c r="P71" i="3"/>
  <c r="Q71" i="3"/>
  <c r="R71" i="3"/>
  <c r="S71" i="3"/>
  <c r="T60" i="3"/>
  <c r="T71" i="3"/>
  <c r="U60" i="3"/>
  <c r="U71" i="3"/>
  <c r="V71" i="3"/>
  <c r="W71" i="3"/>
  <c r="X71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B209" i="13"/>
  <c r="B230" i="13"/>
  <c r="B128" i="13"/>
  <c r="B233" i="13"/>
  <c r="B254" i="13"/>
  <c r="B152" i="13"/>
  <c r="B230" i="7"/>
  <c r="B153" i="7"/>
  <c r="B255" i="7"/>
  <c r="B6" i="6"/>
  <c r="B153" i="13"/>
  <c r="B255" i="13"/>
  <c r="B10" i="6"/>
  <c r="W27" i="3"/>
  <c r="V27" i="3"/>
  <c r="U27" i="3"/>
  <c r="T27" i="3"/>
  <c r="S27" i="3"/>
  <c r="R27" i="3"/>
  <c r="Q27" i="3"/>
  <c r="P27" i="3"/>
  <c r="O27" i="3"/>
  <c r="N27" i="3"/>
  <c r="W23" i="3"/>
  <c r="V23" i="3"/>
  <c r="U23" i="3"/>
  <c r="T23" i="3"/>
  <c r="S23" i="3"/>
  <c r="R23" i="3"/>
  <c r="Q23" i="3"/>
  <c r="P23" i="3"/>
  <c r="O23" i="3"/>
  <c r="N23" i="3"/>
  <c r="W22" i="3"/>
  <c r="V22" i="3"/>
  <c r="U22" i="3"/>
  <c r="T22" i="3"/>
  <c r="S22" i="3"/>
  <c r="R22" i="3"/>
  <c r="Q22" i="3"/>
  <c r="P22" i="3"/>
  <c r="O22" i="3"/>
  <c r="N22" i="3"/>
  <c r="W21" i="3"/>
  <c r="V21" i="3"/>
  <c r="U21" i="3"/>
  <c r="T21" i="3"/>
  <c r="S21" i="3"/>
  <c r="R21" i="3"/>
  <c r="Q21" i="3"/>
  <c r="P21" i="3"/>
  <c r="O21" i="3"/>
  <c r="N21" i="3"/>
  <c r="W20" i="3"/>
  <c r="V20" i="3"/>
  <c r="U20" i="3"/>
  <c r="T20" i="3"/>
  <c r="S20" i="3"/>
  <c r="R20" i="3"/>
  <c r="Q20" i="3"/>
  <c r="P20" i="3"/>
  <c r="O20" i="3"/>
  <c r="N20" i="3"/>
  <c r="W19" i="3"/>
  <c r="V19" i="3"/>
  <c r="U19" i="3"/>
  <c r="T19" i="3"/>
  <c r="S19" i="3"/>
  <c r="R19" i="3"/>
  <c r="Q19" i="3"/>
  <c r="P19" i="3"/>
  <c r="O19" i="3"/>
  <c r="N19" i="3"/>
  <c r="W18" i="3"/>
  <c r="V18" i="3"/>
  <c r="U18" i="3"/>
  <c r="T18" i="3"/>
  <c r="S18" i="3"/>
  <c r="R18" i="3"/>
  <c r="Q18" i="3"/>
  <c r="P18" i="3"/>
  <c r="O18" i="3"/>
  <c r="N18" i="3"/>
  <c r="W17" i="3"/>
  <c r="V17" i="3"/>
  <c r="U17" i="3"/>
  <c r="T17" i="3"/>
  <c r="S17" i="3"/>
  <c r="R17" i="3"/>
  <c r="Q17" i="3"/>
  <c r="P17" i="3"/>
  <c r="O17" i="3"/>
  <c r="N17" i="3"/>
  <c r="W16" i="3"/>
  <c r="V16" i="3"/>
  <c r="U16" i="3"/>
  <c r="T16" i="3"/>
  <c r="S16" i="3"/>
  <c r="R16" i="3"/>
  <c r="Q16" i="3"/>
  <c r="P16" i="3"/>
  <c r="O16" i="3"/>
  <c r="N16" i="3"/>
  <c r="W15" i="3"/>
  <c r="V15" i="3"/>
  <c r="U15" i="3"/>
  <c r="T15" i="3"/>
  <c r="S15" i="3"/>
  <c r="R15" i="3"/>
  <c r="Q15" i="3"/>
  <c r="P15" i="3"/>
  <c r="O15" i="3"/>
  <c r="N15" i="3"/>
  <c r="W14" i="3"/>
  <c r="V14" i="3"/>
  <c r="U14" i="3"/>
  <c r="T14" i="3"/>
  <c r="S14" i="3"/>
  <c r="R14" i="3"/>
  <c r="Q14" i="3"/>
  <c r="P14" i="3"/>
  <c r="O14" i="3"/>
  <c r="N14" i="3"/>
  <c r="W13" i="3"/>
  <c r="V13" i="3"/>
  <c r="U13" i="3"/>
  <c r="T13" i="3"/>
  <c r="S13" i="3"/>
  <c r="R13" i="3"/>
  <c r="Q13" i="3"/>
  <c r="P13" i="3"/>
  <c r="O13" i="3"/>
  <c r="N13" i="3"/>
  <c r="W12" i="3"/>
  <c r="V12" i="3"/>
  <c r="U12" i="3"/>
  <c r="T12" i="3"/>
  <c r="S12" i="3"/>
  <c r="R12" i="3"/>
  <c r="Q12" i="3"/>
  <c r="P12" i="3"/>
  <c r="O12" i="3"/>
  <c r="N12" i="3"/>
  <c r="W11" i="3"/>
  <c r="V11" i="3"/>
  <c r="U11" i="3"/>
  <c r="T11" i="3"/>
  <c r="S11" i="3"/>
  <c r="R11" i="3"/>
  <c r="Q11" i="3"/>
  <c r="P11" i="3"/>
  <c r="O11" i="3"/>
  <c r="N11" i="3"/>
  <c r="W10" i="3"/>
  <c r="V10" i="3"/>
  <c r="U10" i="3"/>
  <c r="T10" i="3"/>
  <c r="S10" i="3"/>
  <c r="R10" i="3"/>
  <c r="Q10" i="3"/>
  <c r="P10" i="3"/>
  <c r="O10" i="3"/>
  <c r="N10" i="3"/>
  <c r="W9" i="3"/>
  <c r="V9" i="3"/>
  <c r="U9" i="3"/>
  <c r="T9" i="3"/>
  <c r="S9" i="3"/>
  <c r="R9" i="3"/>
  <c r="Q9" i="3"/>
  <c r="P9" i="3"/>
  <c r="O9" i="3"/>
  <c r="N9" i="3"/>
  <c r="W8" i="3"/>
  <c r="V8" i="3"/>
  <c r="U8" i="3"/>
  <c r="T8" i="3"/>
  <c r="S8" i="3"/>
  <c r="R8" i="3"/>
  <c r="Q8" i="3"/>
  <c r="P8" i="3"/>
  <c r="O8" i="3"/>
  <c r="N8" i="3"/>
  <c r="W7" i="3"/>
  <c r="V7" i="3"/>
  <c r="U7" i="3"/>
  <c r="T7" i="3"/>
  <c r="S7" i="3"/>
  <c r="R7" i="3"/>
  <c r="Q7" i="3"/>
  <c r="P7" i="3"/>
  <c r="O7" i="3"/>
  <c r="N7" i="3"/>
  <c r="W6" i="3"/>
  <c r="V6" i="3"/>
  <c r="U6" i="3"/>
  <c r="T6" i="3"/>
  <c r="S6" i="3"/>
  <c r="R6" i="3"/>
  <c r="Q6" i="3"/>
  <c r="P6" i="3"/>
  <c r="O6" i="3"/>
  <c r="N6" i="3"/>
  <c r="M24" i="3"/>
  <c r="M25" i="3"/>
  <c r="M26" i="3"/>
  <c r="L24" i="3"/>
  <c r="L25" i="3"/>
  <c r="L26" i="3"/>
  <c r="K24" i="3"/>
  <c r="K25" i="3"/>
  <c r="K26" i="3"/>
  <c r="J24" i="3"/>
  <c r="J25" i="3"/>
  <c r="J26" i="3"/>
  <c r="I24" i="3"/>
  <c r="I25" i="3"/>
  <c r="I26" i="3"/>
  <c r="H24" i="3"/>
  <c r="H25" i="3"/>
  <c r="H26" i="3"/>
  <c r="G24" i="3"/>
  <c r="G25" i="3"/>
  <c r="G26" i="3"/>
  <c r="F24" i="3"/>
  <c r="F25" i="3"/>
  <c r="F26" i="3"/>
  <c r="E24" i="3"/>
  <c r="E25" i="3"/>
  <c r="E26" i="3"/>
  <c r="D24" i="3"/>
  <c r="D25" i="3"/>
  <c r="D26" i="3"/>
  <c r="C24" i="3"/>
  <c r="C25" i="3"/>
  <c r="C26" i="3"/>
  <c r="B24" i="3"/>
  <c r="B25" i="3"/>
  <c r="B26" i="3"/>
  <c r="X7" i="3"/>
  <c r="X9" i="3"/>
  <c r="X11" i="3"/>
  <c r="X13" i="3"/>
  <c r="X15" i="3"/>
  <c r="X17" i="3"/>
  <c r="X19" i="3"/>
  <c r="X21" i="3"/>
  <c r="X23" i="3"/>
  <c r="X6" i="3"/>
  <c r="X8" i="3"/>
  <c r="X10" i="3"/>
  <c r="X12" i="3"/>
  <c r="X14" i="3"/>
  <c r="X16" i="3"/>
  <c r="X18" i="3"/>
  <c r="X20" i="3"/>
  <c r="X22" i="3"/>
  <c r="X27" i="3"/>
  <c r="Q26" i="3"/>
  <c r="U26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7" i="3"/>
  <c r="N26" i="3"/>
  <c r="R26" i="3"/>
  <c r="V26" i="3"/>
  <c r="O26" i="3"/>
  <c r="W26" i="3"/>
  <c r="P26" i="3"/>
  <c r="T26" i="3"/>
  <c r="S26" i="3"/>
  <c r="Q24" i="3"/>
  <c r="U24" i="3"/>
  <c r="Q25" i="3"/>
  <c r="U25" i="3"/>
  <c r="N24" i="3"/>
  <c r="R24" i="3"/>
  <c r="V24" i="3"/>
  <c r="N25" i="3"/>
  <c r="R25" i="3"/>
  <c r="V25" i="3"/>
  <c r="O24" i="3"/>
  <c r="S24" i="3"/>
  <c r="W24" i="3"/>
  <c r="O25" i="3"/>
  <c r="S25" i="3"/>
  <c r="W25" i="3"/>
  <c r="P24" i="3"/>
  <c r="T24" i="3"/>
  <c r="P25" i="3"/>
  <c r="T25" i="3"/>
  <c r="C197" i="12"/>
  <c r="C197" i="11"/>
  <c r="C197" i="8"/>
  <c r="C197" i="13"/>
  <c r="C197" i="9"/>
  <c r="C197" i="10"/>
  <c r="C197" i="7"/>
  <c r="C185" i="12"/>
  <c r="C185" i="11"/>
  <c r="C185" i="8"/>
  <c r="C185" i="13"/>
  <c r="C185" i="10"/>
  <c r="C185" i="9"/>
  <c r="C185" i="7"/>
  <c r="C164" i="11"/>
  <c r="C164" i="8"/>
  <c r="C164" i="13"/>
  <c r="C164" i="10"/>
  <c r="C164" i="12"/>
  <c r="C164" i="9"/>
  <c r="C164" i="7"/>
  <c r="C175" i="9"/>
  <c r="C175" i="13"/>
  <c r="C175" i="10"/>
  <c r="C175" i="8"/>
  <c r="C175" i="12"/>
  <c r="C175" i="11"/>
  <c r="C175" i="7"/>
  <c r="C198" i="12"/>
  <c r="C198" i="11"/>
  <c r="C198" i="8"/>
  <c r="C198" i="9"/>
  <c r="C198" i="13"/>
  <c r="C198" i="10"/>
  <c r="C198" i="7"/>
  <c r="C194" i="12"/>
  <c r="C194" i="13"/>
  <c r="C194" i="10"/>
  <c r="C194" i="9"/>
  <c r="C194" i="8"/>
  <c r="C194" i="11"/>
  <c r="C194" i="7"/>
  <c r="C190" i="13"/>
  <c r="C190" i="11"/>
  <c r="C190" i="9"/>
  <c r="C190" i="8"/>
  <c r="C190" i="12"/>
  <c r="C190" i="10"/>
  <c r="C190" i="7"/>
  <c r="C186" i="13"/>
  <c r="C186" i="12"/>
  <c r="C186" i="11"/>
  <c r="C186" i="8"/>
  <c r="C186" i="10"/>
  <c r="C186" i="9"/>
  <c r="C186" i="7"/>
  <c r="C182" i="10"/>
  <c r="C182" i="9"/>
  <c r="C182" i="8"/>
  <c r="C182" i="13"/>
  <c r="C182" i="11"/>
  <c r="C182" i="12"/>
  <c r="C182" i="7"/>
  <c r="C174" i="13"/>
  <c r="C174" i="12"/>
  <c r="C174" i="10"/>
  <c r="C174" i="9"/>
  <c r="C174" i="8"/>
  <c r="C174" i="11"/>
  <c r="C174" i="7"/>
  <c r="C166" i="11"/>
  <c r="C166" i="9"/>
  <c r="C166" i="10"/>
  <c r="C166" i="8"/>
  <c r="C166" i="13"/>
  <c r="C166" i="12"/>
  <c r="C166" i="7"/>
  <c r="C158" i="13"/>
  <c r="C158" i="8"/>
  <c r="C158" i="11"/>
  <c r="C158" i="12"/>
  <c r="C158" i="10"/>
  <c r="C158" i="9"/>
  <c r="C158" i="7"/>
  <c r="C169" i="13"/>
  <c r="C169" i="11"/>
  <c r="C169" i="9"/>
  <c r="C169" i="10"/>
  <c r="C169" i="12"/>
  <c r="C169" i="8"/>
  <c r="C169" i="7"/>
  <c r="C161" i="12"/>
  <c r="C161" i="9"/>
  <c r="C161" i="8"/>
  <c r="C161" i="13"/>
  <c r="C161" i="10"/>
  <c r="C161" i="11"/>
  <c r="C161" i="7"/>
  <c r="C193" i="8"/>
  <c r="C193" i="10"/>
  <c r="C193" i="12"/>
  <c r="C193" i="11"/>
  <c r="C193" i="13"/>
  <c r="C193" i="9"/>
  <c r="C193" i="7"/>
  <c r="C172" i="12"/>
  <c r="C172" i="10"/>
  <c r="C172" i="9"/>
  <c r="C172" i="8"/>
  <c r="C172" i="13"/>
  <c r="C172" i="11"/>
  <c r="C172" i="7"/>
  <c r="C167" i="10"/>
  <c r="C167" i="9"/>
  <c r="C167" i="13"/>
  <c r="C167" i="12"/>
  <c r="C167" i="11"/>
  <c r="C167" i="8"/>
  <c r="C167" i="7"/>
  <c r="C196" i="12"/>
  <c r="C196" i="13"/>
  <c r="C196" i="11"/>
  <c r="C196" i="10"/>
  <c r="C196" i="9"/>
  <c r="C196" i="8"/>
  <c r="C196" i="7"/>
  <c r="C192" i="11"/>
  <c r="C192" i="9"/>
  <c r="C192" i="13"/>
  <c r="C192" i="10"/>
  <c r="C192" i="12"/>
  <c r="C192" i="8"/>
  <c r="C192" i="7"/>
  <c r="C188" i="10"/>
  <c r="C188" i="9"/>
  <c r="C188" i="12"/>
  <c r="C188" i="11"/>
  <c r="C188" i="13"/>
  <c r="C188" i="8"/>
  <c r="C188" i="7"/>
  <c r="C184" i="9"/>
  <c r="C184" i="13"/>
  <c r="C184" i="10"/>
  <c r="C184" i="11"/>
  <c r="C184" i="12"/>
  <c r="C184" i="8"/>
  <c r="C184" i="7"/>
  <c r="C170" i="8"/>
  <c r="C170" i="9"/>
  <c r="C170" i="13"/>
  <c r="C170" i="12"/>
  <c r="C170" i="11"/>
  <c r="C170" i="10"/>
  <c r="C170" i="7"/>
  <c r="C162" i="10"/>
  <c r="C162" i="8"/>
  <c r="C162" i="12"/>
  <c r="C162" i="9"/>
  <c r="C162" i="13"/>
  <c r="C162" i="11"/>
  <c r="C162" i="7"/>
  <c r="C173" i="9"/>
  <c r="C173" i="13"/>
  <c r="C173" i="12"/>
  <c r="C173" i="11"/>
  <c r="C173" i="8"/>
  <c r="C173" i="10"/>
  <c r="C173" i="7"/>
  <c r="C165" i="11"/>
  <c r="C165" i="10"/>
  <c r="C165" i="8"/>
  <c r="C165" i="12"/>
  <c r="C165" i="9"/>
  <c r="C165" i="13"/>
  <c r="C165" i="7"/>
  <c r="C189" i="13"/>
  <c r="C189" i="8"/>
  <c r="C189" i="10"/>
  <c r="C189" i="9"/>
  <c r="C189" i="12"/>
  <c r="C189" i="11"/>
  <c r="C189" i="7"/>
  <c r="C159" i="9"/>
  <c r="C159" i="13"/>
  <c r="C159" i="12"/>
  <c r="C159" i="10"/>
  <c r="C159" i="8"/>
  <c r="C159" i="11"/>
  <c r="C159" i="7"/>
  <c r="C199" i="10"/>
  <c r="C199" i="12"/>
  <c r="C199" i="11"/>
  <c r="C199" i="9"/>
  <c r="C199" i="8"/>
  <c r="C199" i="13"/>
  <c r="C199" i="7"/>
  <c r="C195" i="9"/>
  <c r="C195" i="13"/>
  <c r="C195" i="11"/>
  <c r="C195" i="8"/>
  <c r="C195" i="12"/>
  <c r="C195" i="10"/>
  <c r="C195" i="7"/>
  <c r="C191" i="10"/>
  <c r="C191" i="13"/>
  <c r="C191" i="12"/>
  <c r="C191" i="9"/>
  <c r="C191" i="8"/>
  <c r="C191" i="11"/>
  <c r="C191" i="7"/>
  <c r="C187" i="11"/>
  <c r="C187" i="13"/>
  <c r="C187" i="8"/>
  <c r="C187" i="10"/>
  <c r="C187" i="12"/>
  <c r="C187" i="9"/>
  <c r="C187" i="7"/>
  <c r="C183" i="12"/>
  <c r="C183" i="11"/>
  <c r="C183" i="10"/>
  <c r="C183" i="9"/>
  <c r="C183" i="8"/>
  <c r="C183" i="13"/>
  <c r="C183" i="7"/>
  <c r="C168" i="8"/>
  <c r="C168" i="11"/>
  <c r="C168" i="12"/>
  <c r="C168" i="10"/>
  <c r="C168" i="13"/>
  <c r="C168" i="9"/>
  <c r="C168" i="7"/>
  <c r="C160" i="12"/>
  <c r="C160" i="10"/>
  <c r="C160" i="11"/>
  <c r="C160" i="9"/>
  <c r="C160" i="8"/>
  <c r="C160" i="13"/>
  <c r="C160" i="7"/>
  <c r="C171" i="13"/>
  <c r="C171" i="12"/>
  <c r="C171" i="8"/>
  <c r="C171" i="9"/>
  <c r="C171" i="11"/>
  <c r="C171" i="10"/>
  <c r="C171" i="7"/>
  <c r="C163" i="11"/>
  <c r="C163" i="9"/>
  <c r="C163" i="13"/>
  <c r="C163" i="12"/>
  <c r="C163" i="8"/>
  <c r="C163" i="10"/>
  <c r="C163" i="7"/>
  <c r="Y24" i="3"/>
  <c r="Y25" i="3"/>
  <c r="X25" i="3"/>
  <c r="Y26" i="3"/>
  <c r="X24" i="3"/>
  <c r="X26" i="3"/>
  <c r="C178" i="13"/>
  <c r="C178" i="9"/>
  <c r="C178" i="11"/>
  <c r="C178" i="8"/>
  <c r="C178" i="12"/>
  <c r="C178" i="10"/>
  <c r="C178" i="7"/>
  <c r="D163" i="9"/>
  <c r="D171" i="11"/>
  <c r="D160" i="9"/>
  <c r="D168" i="12"/>
  <c r="D183" i="11"/>
  <c r="D187" i="11"/>
  <c r="D195" i="7"/>
  <c r="D199" i="13"/>
  <c r="D159" i="8"/>
  <c r="D189" i="9"/>
  <c r="D165" i="7"/>
  <c r="D173" i="13"/>
  <c r="D162" i="13"/>
  <c r="D184" i="7"/>
  <c r="D184" i="10"/>
  <c r="D192" i="12"/>
  <c r="D172" i="11"/>
  <c r="D169" i="9"/>
  <c r="D185" i="13"/>
  <c r="C176" i="11"/>
  <c r="C176" i="9"/>
  <c r="C176" i="12"/>
  <c r="C176" i="13"/>
  <c r="C176" i="8"/>
  <c r="C176" i="7"/>
  <c r="C176" i="10"/>
  <c r="C202" i="13"/>
  <c r="C202" i="11"/>
  <c r="C202" i="8"/>
  <c r="C202" i="12"/>
  <c r="C202" i="10"/>
  <c r="C202" i="7"/>
  <c r="C202" i="9"/>
  <c r="D171" i="7"/>
  <c r="D171" i="8"/>
  <c r="D160" i="13"/>
  <c r="D160" i="10"/>
  <c r="D168" i="13"/>
  <c r="D183" i="9"/>
  <c r="D187" i="7"/>
  <c r="D187" i="8"/>
  <c r="D191" i="13"/>
  <c r="D195" i="12"/>
  <c r="D195" i="9"/>
  <c r="D159" i="12"/>
  <c r="C177" i="12"/>
  <c r="C177" i="13"/>
  <c r="C177" i="11"/>
  <c r="C177" i="8"/>
  <c r="C177" i="7"/>
  <c r="C177" i="10"/>
  <c r="D163" i="7"/>
  <c r="D163" i="13"/>
  <c r="D171" i="10"/>
  <c r="D171" i="12"/>
  <c r="D160" i="8"/>
  <c r="D160" i="12"/>
  <c r="D168" i="10"/>
  <c r="D183" i="7"/>
  <c r="D183" i="10"/>
  <c r="D187" i="9"/>
  <c r="D187" i="13"/>
  <c r="D191" i="8"/>
  <c r="D191" i="10"/>
  <c r="D195" i="8"/>
  <c r="D199" i="7"/>
  <c r="D199" i="11"/>
  <c r="D159" i="11"/>
  <c r="D159" i="13"/>
  <c r="D189" i="12"/>
  <c r="D189" i="13"/>
  <c r="D165" i="12"/>
  <c r="D173" i="7"/>
  <c r="D173" i="12"/>
  <c r="D162" i="11"/>
  <c r="D162" i="8"/>
  <c r="D170" i="11"/>
  <c r="D170" i="8"/>
  <c r="D184" i="11"/>
  <c r="D188" i="7"/>
  <c r="D188" i="12"/>
  <c r="D192" i="8"/>
  <c r="D192" i="9"/>
  <c r="D196" i="9"/>
  <c r="D196" i="12"/>
  <c r="D167" i="12"/>
  <c r="D172" i="7"/>
  <c r="D172" i="9"/>
  <c r="D193" i="9"/>
  <c r="D193" i="10"/>
  <c r="D161" i="10"/>
  <c r="D161" i="12"/>
  <c r="D169" i="10"/>
  <c r="D158" i="7"/>
  <c r="D158" i="11"/>
  <c r="D166" i="12"/>
  <c r="D166" i="9"/>
  <c r="D174" i="8"/>
  <c r="D174" i="13"/>
  <c r="D182" i="13"/>
  <c r="D186" i="7"/>
  <c r="D186" i="11"/>
  <c r="D190" i="10"/>
  <c r="D190" i="11"/>
  <c r="D194" i="8"/>
  <c r="D194" i="12"/>
  <c r="D198" i="9"/>
  <c r="D175" i="7"/>
  <c r="D175" i="10"/>
  <c r="D164" i="9"/>
  <c r="D164" i="8"/>
  <c r="D185" i="10"/>
  <c r="D185" i="12"/>
  <c r="D197" i="13"/>
  <c r="D163" i="10"/>
  <c r="D168" i="7"/>
  <c r="D187" i="12"/>
  <c r="D195" i="11"/>
  <c r="D159" i="9"/>
  <c r="D165" i="8"/>
  <c r="D170" i="12"/>
  <c r="D188" i="9"/>
  <c r="D196" i="10"/>
  <c r="D167" i="13"/>
  <c r="D193" i="13"/>
  <c r="D161" i="13"/>
  <c r="D158" i="9"/>
  <c r="D166" i="13"/>
  <c r="D174" i="9"/>
  <c r="D182" i="8"/>
  <c r="D186" i="12"/>
  <c r="D190" i="13"/>
  <c r="D198" i="7"/>
  <c r="D175" i="11"/>
  <c r="D164" i="12"/>
  <c r="D197" i="8"/>
  <c r="C200" i="13"/>
  <c r="C200" i="11"/>
  <c r="C200" i="12"/>
  <c r="C200" i="10"/>
  <c r="C200" i="9"/>
  <c r="C200" i="8"/>
  <c r="C200" i="7"/>
  <c r="D163" i="8"/>
  <c r="D163" i="11"/>
  <c r="D171" i="9"/>
  <c r="D160" i="7"/>
  <c r="D160" i="11"/>
  <c r="D168" i="9"/>
  <c r="D168" i="11"/>
  <c r="D183" i="8"/>
  <c r="D183" i="12"/>
  <c r="D187" i="10"/>
  <c r="D191" i="7"/>
  <c r="D191" i="12"/>
  <c r="D195" i="10"/>
  <c r="D195" i="13"/>
  <c r="D199" i="8"/>
  <c r="D199" i="10"/>
  <c r="D159" i="10"/>
  <c r="D189" i="7"/>
  <c r="D189" i="10"/>
  <c r="D165" i="13"/>
  <c r="D165" i="10"/>
  <c r="D173" i="8"/>
  <c r="D173" i="9"/>
  <c r="D162" i="9"/>
  <c r="D170" i="7"/>
  <c r="D170" i="13"/>
  <c r="D184" i="8"/>
  <c r="D184" i="13"/>
  <c r="D188" i="13"/>
  <c r="D188" i="10"/>
  <c r="D192" i="10"/>
  <c r="D196" i="7"/>
  <c r="D196" i="11"/>
  <c r="D167" i="8"/>
  <c r="D167" i="9"/>
  <c r="D172" i="13"/>
  <c r="D172" i="12"/>
  <c r="D193" i="11"/>
  <c r="D161" i="7"/>
  <c r="D161" i="8"/>
  <c r="D169" i="8"/>
  <c r="D169" i="11"/>
  <c r="D158" i="10"/>
  <c r="D158" i="13"/>
  <c r="D166" i="8"/>
  <c r="D174" i="7"/>
  <c r="D174" i="10"/>
  <c r="D182" i="12"/>
  <c r="D182" i="9"/>
  <c r="D186" i="10"/>
  <c r="D186" i="13"/>
  <c r="D190" i="8"/>
  <c r="D194" i="7"/>
  <c r="D194" i="10"/>
  <c r="D198" i="10"/>
  <c r="D198" i="11"/>
  <c r="D175" i="12"/>
  <c r="D175" i="9"/>
  <c r="D164" i="10"/>
  <c r="D185" i="7"/>
  <c r="D185" i="8"/>
  <c r="D197" i="10"/>
  <c r="D197" i="11"/>
  <c r="C201" i="8"/>
  <c r="C201" i="11"/>
  <c r="C201" i="12"/>
  <c r="C201" i="13"/>
  <c r="C201" i="9"/>
  <c r="C201" i="7"/>
  <c r="C201" i="10"/>
  <c r="D171" i="13"/>
  <c r="D183" i="13"/>
  <c r="D191" i="9"/>
  <c r="D199" i="12"/>
  <c r="D173" i="10"/>
  <c r="D162" i="10"/>
  <c r="D188" i="8"/>
  <c r="D192" i="11"/>
  <c r="D167" i="7"/>
  <c r="D172" i="10"/>
  <c r="D193" i="8"/>
  <c r="D169" i="7"/>
  <c r="D158" i="8"/>
  <c r="D166" i="11"/>
  <c r="D182" i="7"/>
  <c r="D186" i="9"/>
  <c r="D190" i="12"/>
  <c r="D194" i="9"/>
  <c r="D198" i="8"/>
  <c r="D175" i="13"/>
  <c r="D164" i="11"/>
  <c r="D197" i="7"/>
  <c r="D163" i="12"/>
  <c r="D168" i="8"/>
  <c r="D191" i="11"/>
  <c r="D199" i="9"/>
  <c r="D159" i="7"/>
  <c r="D189" i="11"/>
  <c r="D189" i="8"/>
  <c r="D165" i="9"/>
  <c r="D165" i="11"/>
  <c r="D173" i="11"/>
  <c r="D162" i="7"/>
  <c r="D162" i="12"/>
  <c r="D170" i="10"/>
  <c r="D170" i="9"/>
  <c r="D184" i="12"/>
  <c r="D184" i="9"/>
  <c r="D188" i="11"/>
  <c r="D192" i="7"/>
  <c r="D192" i="13"/>
  <c r="D196" i="8"/>
  <c r="D196" i="13"/>
  <c r="D167" i="11"/>
  <c r="D167" i="10"/>
  <c r="D172" i="8"/>
  <c r="D193" i="7"/>
  <c r="D193" i="12"/>
  <c r="D161" i="11"/>
  <c r="D161" i="9"/>
  <c r="D169" i="12"/>
  <c r="D169" i="13"/>
  <c r="D158" i="12"/>
  <c r="D166" i="7"/>
  <c r="D166" i="10"/>
  <c r="D174" i="11"/>
  <c r="D174" i="12"/>
  <c r="D182" i="11"/>
  <c r="D182" i="10"/>
  <c r="D186" i="8"/>
  <c r="D190" i="7"/>
  <c r="D190" i="9"/>
  <c r="D194" i="11"/>
  <c r="D194" i="13"/>
  <c r="D198" i="13"/>
  <c r="D198" i="12"/>
  <c r="D175" i="8"/>
  <c r="D164" i="7"/>
  <c r="D164" i="13"/>
  <c r="D185" i="9"/>
  <c r="D185" i="11"/>
  <c r="D197" i="9"/>
  <c r="D197" i="12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65" i="3"/>
  <c r="E185" i="9"/>
  <c r="E194" i="13"/>
  <c r="E166" i="7"/>
  <c r="E161" i="9"/>
  <c r="E167" i="11"/>
  <c r="E184" i="9"/>
  <c r="E199" i="9"/>
  <c r="E175" i="13"/>
  <c r="E199" i="12"/>
  <c r="D201" i="10"/>
  <c r="E166" i="13"/>
  <c r="E161" i="13"/>
  <c r="E165" i="8"/>
  <c r="E168" i="7"/>
  <c r="E185" i="10"/>
  <c r="E175" i="7"/>
  <c r="E186" i="11"/>
  <c r="E174" i="8"/>
  <c r="E161" i="12"/>
  <c r="E167" i="12"/>
  <c r="E192" i="8"/>
  <c r="E170" i="8"/>
  <c r="E173" i="12"/>
  <c r="E165" i="12"/>
  <c r="E199" i="7"/>
  <c r="E191" i="10"/>
  <c r="E168" i="10"/>
  <c r="E163" i="7"/>
  <c r="E195" i="12"/>
  <c r="E187" i="8"/>
  <c r="E171" i="8"/>
  <c r="E169" i="9"/>
  <c r="D178" i="11"/>
  <c r="E197" i="12"/>
  <c r="E164" i="13"/>
  <c r="E175" i="8"/>
  <c r="E198" i="13"/>
  <c r="E194" i="11"/>
  <c r="E190" i="7"/>
  <c r="E182" i="10"/>
  <c r="E174" i="12"/>
  <c r="E166" i="10"/>
  <c r="E169" i="12"/>
  <c r="E161" i="11"/>
  <c r="E193" i="7"/>
  <c r="E167" i="10"/>
  <c r="E196" i="13"/>
  <c r="E188" i="11"/>
  <c r="E184" i="12"/>
  <c r="E170" i="10"/>
  <c r="E162" i="7"/>
  <c r="E189" i="8"/>
  <c r="E159" i="7"/>
  <c r="E163" i="12"/>
  <c r="E190" i="12"/>
  <c r="E158" i="12"/>
  <c r="D201" i="13"/>
  <c r="E197" i="11"/>
  <c r="E185" i="8"/>
  <c r="E164" i="10"/>
  <c r="E175" i="12"/>
  <c r="E198" i="10"/>
  <c r="E194" i="7"/>
  <c r="E186" i="13"/>
  <c r="E182" i="9"/>
  <c r="E174" i="10"/>
  <c r="E166" i="8"/>
  <c r="E158" i="10"/>
  <c r="E169" i="8"/>
  <c r="E161" i="7"/>
  <c r="E167" i="9"/>
  <c r="E196" i="11"/>
  <c r="E192" i="10"/>
  <c r="E188" i="13"/>
  <c r="E184" i="8"/>
  <c r="E170" i="7"/>
  <c r="E173" i="9"/>
  <c r="E165" i="10"/>
  <c r="E189" i="10"/>
  <c r="E159" i="10"/>
  <c r="E199" i="8"/>
  <c r="E195" i="10"/>
  <c r="E191" i="7"/>
  <c r="E183" i="12"/>
  <c r="E168" i="11"/>
  <c r="E160" i="11"/>
  <c r="E171" i="9"/>
  <c r="E163" i="8"/>
  <c r="D200" i="9"/>
  <c r="D200" i="13"/>
  <c r="E170" i="12"/>
  <c r="E158" i="11"/>
  <c r="E184" i="11"/>
  <c r="E162" i="11"/>
  <c r="E199" i="11"/>
  <c r="D177" i="7"/>
  <c r="D177" i="12"/>
  <c r="D202" i="12"/>
  <c r="D176" i="10"/>
  <c r="D176" i="12"/>
  <c r="D178" i="8"/>
  <c r="E197" i="9"/>
  <c r="E198" i="12"/>
  <c r="E190" i="9"/>
  <c r="E174" i="11"/>
  <c r="E193" i="12"/>
  <c r="E196" i="8"/>
  <c r="E170" i="9"/>
  <c r="E165" i="9"/>
  <c r="E168" i="8"/>
  <c r="E194" i="9"/>
  <c r="E169" i="7"/>
  <c r="E162" i="10"/>
  <c r="D201" i="12"/>
  <c r="E172" i="12"/>
  <c r="D200" i="10"/>
  <c r="E190" i="13"/>
  <c r="E167" i="13"/>
  <c r="E195" i="11"/>
  <c r="E164" i="9"/>
  <c r="E190" i="11"/>
  <c r="E166" i="12"/>
  <c r="E193" i="10"/>
  <c r="E196" i="9"/>
  <c r="E162" i="8"/>
  <c r="E189" i="12"/>
  <c r="E187" i="13"/>
  <c r="E171" i="10"/>
  <c r="E159" i="12"/>
  <c r="E183" i="9"/>
  <c r="D202" i="9"/>
  <c r="D176" i="9"/>
  <c r="E184" i="7"/>
  <c r="E189" i="9"/>
  <c r="E168" i="12"/>
  <c r="E171" i="11"/>
  <c r="E173" i="11"/>
  <c r="E166" i="11"/>
  <c r="E192" i="11"/>
  <c r="D201" i="7"/>
  <c r="D201" i="11"/>
  <c r="E197" i="10"/>
  <c r="E185" i="7"/>
  <c r="E175" i="9"/>
  <c r="E198" i="11"/>
  <c r="E194" i="10"/>
  <c r="E190" i="8"/>
  <c r="E186" i="10"/>
  <c r="E182" i="12"/>
  <c r="E174" i="7"/>
  <c r="E158" i="13"/>
  <c r="E169" i="11"/>
  <c r="E161" i="8"/>
  <c r="E193" i="11"/>
  <c r="E172" i="13"/>
  <c r="E167" i="8"/>
  <c r="E196" i="7"/>
  <c r="E188" i="10"/>
  <c r="E184" i="13"/>
  <c r="E170" i="13"/>
  <c r="E162" i="9"/>
  <c r="E173" i="8"/>
  <c r="E165" i="13"/>
  <c r="E189" i="7"/>
  <c r="E199" i="10"/>
  <c r="E195" i="13"/>
  <c r="E191" i="12"/>
  <c r="E187" i="10"/>
  <c r="E183" i="8"/>
  <c r="E168" i="9"/>
  <c r="E160" i="7"/>
  <c r="E163" i="11"/>
  <c r="D200" i="7"/>
  <c r="D200" i="12"/>
  <c r="E175" i="11"/>
  <c r="E159" i="11"/>
  <c r="D177" i="11"/>
  <c r="D202" i="7"/>
  <c r="D202" i="11"/>
  <c r="D176" i="8"/>
  <c r="D176" i="11"/>
  <c r="D178" i="10"/>
  <c r="D178" i="9"/>
  <c r="E164" i="7"/>
  <c r="E186" i="8"/>
  <c r="E169" i="13"/>
  <c r="E172" i="8"/>
  <c r="E192" i="7"/>
  <c r="E162" i="12"/>
  <c r="E189" i="11"/>
  <c r="E197" i="7"/>
  <c r="E186" i="9"/>
  <c r="E172" i="10"/>
  <c r="E183" i="13"/>
  <c r="E197" i="8"/>
  <c r="E182" i="8"/>
  <c r="E188" i="9"/>
  <c r="E197" i="13"/>
  <c r="E194" i="12"/>
  <c r="E182" i="13"/>
  <c r="E158" i="7"/>
  <c r="E172" i="9"/>
  <c r="E188" i="7"/>
  <c r="E183" i="10"/>
  <c r="E160" i="8"/>
  <c r="D177" i="8"/>
  <c r="E160" i="10"/>
  <c r="D202" i="8"/>
  <c r="D176" i="7"/>
  <c r="E192" i="12"/>
  <c r="E173" i="13"/>
  <c r="E199" i="13"/>
  <c r="E187" i="11"/>
  <c r="D178" i="7"/>
  <c r="E182" i="11"/>
  <c r="E185" i="11"/>
  <c r="E192" i="13"/>
  <c r="E165" i="11"/>
  <c r="E191" i="11"/>
  <c r="E164" i="11"/>
  <c r="E198" i="8"/>
  <c r="E182" i="7"/>
  <c r="E158" i="8"/>
  <c r="E193" i="8"/>
  <c r="E167" i="7"/>
  <c r="E188" i="8"/>
  <c r="E173" i="10"/>
  <c r="E191" i="9"/>
  <c r="E171" i="13"/>
  <c r="D201" i="9"/>
  <c r="D201" i="8"/>
  <c r="D200" i="8"/>
  <c r="D200" i="11"/>
  <c r="E164" i="12"/>
  <c r="E198" i="7"/>
  <c r="E186" i="12"/>
  <c r="E174" i="9"/>
  <c r="E158" i="9"/>
  <c r="E193" i="13"/>
  <c r="E196" i="10"/>
  <c r="E159" i="9"/>
  <c r="E187" i="12"/>
  <c r="E163" i="10"/>
  <c r="E185" i="12"/>
  <c r="E164" i="8"/>
  <c r="E175" i="10"/>
  <c r="E198" i="9"/>
  <c r="E194" i="8"/>
  <c r="E190" i="10"/>
  <c r="E186" i="7"/>
  <c r="E174" i="13"/>
  <c r="E166" i="9"/>
  <c r="E169" i="10"/>
  <c r="E161" i="10"/>
  <c r="E193" i="9"/>
  <c r="E172" i="7"/>
  <c r="E196" i="12"/>
  <c r="E192" i="9"/>
  <c r="E188" i="12"/>
  <c r="E170" i="11"/>
  <c r="E173" i="7"/>
  <c r="E189" i="13"/>
  <c r="E159" i="13"/>
  <c r="E195" i="8"/>
  <c r="E191" i="8"/>
  <c r="E187" i="9"/>
  <c r="E183" i="7"/>
  <c r="E160" i="12"/>
  <c r="E171" i="12"/>
  <c r="E163" i="13"/>
  <c r="D177" i="10"/>
  <c r="D177" i="13"/>
  <c r="E195" i="9"/>
  <c r="E191" i="13"/>
  <c r="E187" i="7"/>
  <c r="E168" i="13"/>
  <c r="E160" i="13"/>
  <c r="E171" i="7"/>
  <c r="D202" i="10"/>
  <c r="D202" i="13"/>
  <c r="D176" i="13"/>
  <c r="E185" i="13"/>
  <c r="E172" i="11"/>
  <c r="E184" i="10"/>
  <c r="E162" i="13"/>
  <c r="E165" i="7"/>
  <c r="E159" i="8"/>
  <c r="E195" i="7"/>
  <c r="E183" i="11"/>
  <c r="E160" i="9"/>
  <c r="E163" i="9"/>
  <c r="D178" i="12"/>
  <c r="D178" i="13"/>
  <c r="C66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D6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C67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64" i="3"/>
  <c r="D57" i="3"/>
  <c r="E57" i="3"/>
  <c r="F57" i="3"/>
  <c r="G57" i="3"/>
  <c r="H57" i="3"/>
  <c r="J57" i="3"/>
  <c r="K57" i="3"/>
  <c r="L57" i="3"/>
  <c r="M57" i="3"/>
  <c r="O57" i="3"/>
  <c r="P57" i="3"/>
  <c r="Q57" i="3"/>
  <c r="R57" i="3"/>
  <c r="S57" i="3"/>
  <c r="T57" i="3"/>
  <c r="U57" i="3"/>
  <c r="V57" i="3"/>
  <c r="W57" i="3"/>
  <c r="X57" i="3"/>
  <c r="C68" i="3"/>
  <c r="F163" i="11"/>
  <c r="F195" i="13"/>
  <c r="F188" i="10"/>
  <c r="F174" i="7"/>
  <c r="F197" i="10"/>
  <c r="F171" i="11"/>
  <c r="F183" i="9"/>
  <c r="F166" i="12"/>
  <c r="E200" i="10"/>
  <c r="F168" i="8"/>
  <c r="F190" i="9"/>
  <c r="E202" i="12"/>
  <c r="F162" i="11"/>
  <c r="F163" i="8"/>
  <c r="F195" i="10"/>
  <c r="F165" i="10"/>
  <c r="F196" i="11"/>
  <c r="F158" i="10"/>
  <c r="F186" i="13"/>
  <c r="F164" i="10"/>
  <c r="F163" i="12"/>
  <c r="F188" i="11"/>
  <c r="F161" i="11"/>
  <c r="F182" i="10"/>
  <c r="F175" i="8"/>
  <c r="F169" i="9"/>
  <c r="F163" i="7"/>
  <c r="F165" i="12"/>
  <c r="F167" i="12"/>
  <c r="F175" i="7"/>
  <c r="F161" i="13"/>
  <c r="F175" i="13"/>
  <c r="F194" i="13"/>
  <c r="F163" i="9"/>
  <c r="F172" i="11"/>
  <c r="F187" i="7"/>
  <c r="F171" i="12"/>
  <c r="F159" i="13"/>
  <c r="F196" i="12"/>
  <c r="F169" i="10"/>
  <c r="F198" i="9"/>
  <c r="F164" i="8"/>
  <c r="F159" i="9"/>
  <c r="F193" i="13"/>
  <c r="F174" i="9"/>
  <c r="F198" i="7"/>
  <c r="E200" i="11"/>
  <c r="E201" i="8"/>
  <c r="F171" i="13"/>
  <c r="F173" i="10"/>
  <c r="F167" i="7"/>
  <c r="F158" i="8"/>
  <c r="F198" i="8"/>
  <c r="F191" i="11"/>
  <c r="F192" i="13"/>
  <c r="F187" i="11"/>
  <c r="F173" i="13"/>
  <c r="E176" i="7"/>
  <c r="F160" i="10"/>
  <c r="F160" i="8"/>
  <c r="F188" i="7"/>
  <c r="F158" i="7"/>
  <c r="F194" i="12"/>
  <c r="F188" i="9"/>
  <c r="F197" i="8"/>
  <c r="F172" i="10"/>
  <c r="F197" i="7"/>
  <c r="F162" i="12"/>
  <c r="F172" i="8"/>
  <c r="F186" i="8"/>
  <c r="E178" i="9"/>
  <c r="F158" i="11"/>
  <c r="E176" i="8"/>
  <c r="E200" i="12"/>
  <c r="F187" i="10"/>
  <c r="F173" i="8"/>
  <c r="F193" i="11"/>
  <c r="F194" i="10"/>
  <c r="F166" i="11"/>
  <c r="E176" i="9"/>
  <c r="F196" i="9"/>
  <c r="F167" i="13"/>
  <c r="F169" i="7"/>
  <c r="F193" i="12"/>
  <c r="E176" i="12"/>
  <c r="E177" i="7"/>
  <c r="E200" i="13"/>
  <c r="F160" i="11"/>
  <c r="F159" i="10"/>
  <c r="F188" i="13"/>
  <c r="F161" i="7"/>
  <c r="F174" i="10"/>
  <c r="F198" i="10"/>
  <c r="F158" i="12"/>
  <c r="F189" i="8"/>
  <c r="F170" i="10"/>
  <c r="F167" i="10"/>
  <c r="F166" i="10"/>
  <c r="F194" i="11"/>
  <c r="F197" i="12"/>
  <c r="F187" i="8"/>
  <c r="F191" i="10"/>
  <c r="F170" i="8"/>
  <c r="F174" i="8"/>
  <c r="F168" i="7"/>
  <c r="E201" i="10"/>
  <c r="F161" i="9"/>
  <c r="F159" i="8"/>
  <c r="E202" i="10"/>
  <c r="F183" i="7"/>
  <c r="F182" i="11"/>
  <c r="E202" i="11"/>
  <c r="E177" i="11"/>
  <c r="F175" i="11"/>
  <c r="E200" i="7"/>
  <c r="F160" i="7"/>
  <c r="F183" i="8"/>
  <c r="F191" i="12"/>
  <c r="F199" i="10"/>
  <c r="F165" i="13"/>
  <c r="F162" i="9"/>
  <c r="F184" i="13"/>
  <c r="F196" i="7"/>
  <c r="F172" i="13"/>
  <c r="F161" i="8"/>
  <c r="F158" i="13"/>
  <c r="F182" i="12"/>
  <c r="F190" i="8"/>
  <c r="F198" i="11"/>
  <c r="F185" i="7"/>
  <c r="E201" i="11"/>
  <c r="F192" i="11"/>
  <c r="F173" i="11"/>
  <c r="F168" i="12"/>
  <c r="F184" i="7"/>
  <c r="E202" i="9"/>
  <c r="F159" i="12"/>
  <c r="F187" i="13"/>
  <c r="F162" i="8"/>
  <c r="F193" i="10"/>
  <c r="F190" i="11"/>
  <c r="F195" i="11"/>
  <c r="F190" i="13"/>
  <c r="F172" i="12"/>
  <c r="F162" i="10"/>
  <c r="F194" i="9"/>
  <c r="F165" i="9"/>
  <c r="F196" i="8"/>
  <c r="F174" i="11"/>
  <c r="F198" i="12"/>
  <c r="E178" i="8"/>
  <c r="E176" i="10"/>
  <c r="F199" i="11"/>
  <c r="F184" i="11"/>
  <c r="F170" i="12"/>
  <c r="E200" i="9"/>
  <c r="F171" i="9"/>
  <c r="F168" i="11"/>
  <c r="F191" i="7"/>
  <c r="F199" i="8"/>
  <c r="F189" i="10"/>
  <c r="F173" i="9"/>
  <c r="F184" i="8"/>
  <c r="F192" i="10"/>
  <c r="F167" i="9"/>
  <c r="F169" i="8"/>
  <c r="F166" i="8"/>
  <c r="F182" i="9"/>
  <c r="F194" i="7"/>
  <c r="F175" i="12"/>
  <c r="F185" i="8"/>
  <c r="F190" i="12"/>
  <c r="F159" i="7"/>
  <c r="F162" i="7"/>
  <c r="F184" i="12"/>
  <c r="F196" i="13"/>
  <c r="F193" i="7"/>
  <c r="F169" i="12"/>
  <c r="F174" i="12"/>
  <c r="F190" i="7"/>
  <c r="F198" i="13"/>
  <c r="F164" i="13"/>
  <c r="E178" i="11"/>
  <c r="F171" i="8"/>
  <c r="F195" i="12"/>
  <c r="F168" i="10"/>
  <c r="F199" i="7"/>
  <c r="F173" i="12"/>
  <c r="F192" i="8"/>
  <c r="F161" i="12"/>
  <c r="F186" i="11"/>
  <c r="F185" i="10"/>
  <c r="F165" i="8"/>
  <c r="F166" i="13"/>
  <c r="F199" i="12"/>
  <c r="F199" i="9"/>
  <c r="F167" i="11"/>
  <c r="F166" i="7"/>
  <c r="F185" i="9"/>
  <c r="E202" i="7"/>
  <c r="F159" i="11"/>
  <c r="F168" i="9"/>
  <c r="F189" i="7"/>
  <c r="F170" i="13"/>
  <c r="F167" i="8"/>
  <c r="F169" i="11"/>
  <c r="F186" i="10"/>
  <c r="F175" i="9"/>
  <c r="E201" i="7"/>
  <c r="F189" i="9"/>
  <c r="F171" i="10"/>
  <c r="F189" i="12"/>
  <c r="F164" i="9"/>
  <c r="E201" i="12"/>
  <c r="F170" i="9"/>
  <c r="F197" i="9"/>
  <c r="F183" i="12"/>
  <c r="F170" i="7"/>
  <c r="F197" i="11"/>
  <c r="F184" i="9"/>
  <c r="E178" i="13"/>
  <c r="F183" i="11"/>
  <c r="F162" i="13"/>
  <c r="E176" i="13"/>
  <c r="F160" i="13"/>
  <c r="F195" i="9"/>
  <c r="E177" i="10"/>
  <c r="F191" i="8"/>
  <c r="F173" i="7"/>
  <c r="F188" i="12"/>
  <c r="F193" i="9"/>
  <c r="F174" i="13"/>
  <c r="F190" i="10"/>
  <c r="F163" i="10"/>
  <c r="E178" i="12"/>
  <c r="F160" i="9"/>
  <c r="F195" i="7"/>
  <c r="F165" i="7"/>
  <c r="F184" i="10"/>
  <c r="F185" i="13"/>
  <c r="E202" i="13"/>
  <c r="F171" i="7"/>
  <c r="F168" i="13"/>
  <c r="F191" i="13"/>
  <c r="E177" i="13"/>
  <c r="F163" i="13"/>
  <c r="F160" i="12"/>
  <c r="F187" i="9"/>
  <c r="F195" i="8"/>
  <c r="F189" i="13"/>
  <c r="F170" i="11"/>
  <c r="F192" i="9"/>
  <c r="F172" i="7"/>
  <c r="F161" i="10"/>
  <c r="F166" i="9"/>
  <c r="F186" i="7"/>
  <c r="F194" i="8"/>
  <c r="F175" i="10"/>
  <c r="F185" i="12"/>
  <c r="F187" i="12"/>
  <c r="F196" i="10"/>
  <c r="F158" i="9"/>
  <c r="F186" i="12"/>
  <c r="F164" i="12"/>
  <c r="E200" i="8"/>
  <c r="E201" i="9"/>
  <c r="F191" i="9"/>
  <c r="F188" i="8"/>
  <c r="F193" i="8"/>
  <c r="F182" i="7"/>
  <c r="F164" i="11"/>
  <c r="F165" i="11"/>
  <c r="F185" i="11"/>
  <c r="E178" i="7"/>
  <c r="F199" i="13"/>
  <c r="F192" i="12"/>
  <c r="E202" i="8"/>
  <c r="E177" i="8"/>
  <c r="F183" i="10"/>
  <c r="F172" i="9"/>
  <c r="F182" i="13"/>
  <c r="F197" i="13"/>
  <c r="F182" i="8"/>
  <c r="F183" i="13"/>
  <c r="F186" i="9"/>
  <c r="F189" i="11"/>
  <c r="F192" i="7"/>
  <c r="F169" i="13"/>
  <c r="F164" i="7"/>
  <c r="E178" i="10"/>
  <c r="E176" i="11"/>
  <c r="E177" i="12"/>
  <c r="E201" i="13"/>
  <c r="D6" i="5"/>
  <c r="B158" i="5"/>
  <c r="C158" i="5"/>
  <c r="E65" i="3"/>
  <c r="D83" i="3"/>
  <c r="D64" i="3"/>
  <c r="D68" i="3"/>
  <c r="D67" i="3"/>
  <c r="D66" i="3"/>
  <c r="F201" i="13"/>
  <c r="F177" i="12"/>
  <c r="G169" i="13"/>
  <c r="G189" i="11"/>
  <c r="G183" i="13"/>
  <c r="G197" i="13"/>
  <c r="G172" i="9"/>
  <c r="F177" i="8"/>
  <c r="G192" i="12"/>
  <c r="F178" i="7"/>
  <c r="G165" i="11"/>
  <c r="G182" i="7"/>
  <c r="G188" i="8"/>
  <c r="F201" i="9"/>
  <c r="G164" i="12"/>
  <c r="G158" i="9"/>
  <c r="G187" i="12"/>
  <c r="G175" i="10"/>
  <c r="G186" i="7"/>
  <c r="G161" i="10"/>
  <c r="G192" i="9"/>
  <c r="G189" i="13"/>
  <c r="G187" i="9"/>
  <c r="G163" i="13"/>
  <c r="G191" i="13"/>
  <c r="G171" i="7"/>
  <c r="G185" i="13"/>
  <c r="G165" i="7"/>
  <c r="G160" i="9"/>
  <c r="G166" i="7"/>
  <c r="G199" i="9"/>
  <c r="G166" i="13"/>
  <c r="G185" i="10"/>
  <c r="G161" i="12"/>
  <c r="G173" i="12"/>
  <c r="G168" i="10"/>
  <c r="G171" i="8"/>
  <c r="G164" i="13"/>
  <c r="G190" i="7"/>
  <c r="G169" i="12"/>
  <c r="G196" i="13"/>
  <c r="G162" i="7"/>
  <c r="G190" i="12"/>
  <c r="G175" i="12"/>
  <c r="G182" i="9"/>
  <c r="G169" i="8"/>
  <c r="G192" i="10"/>
  <c r="G173" i="9"/>
  <c r="G199" i="8"/>
  <c r="G168" i="11"/>
  <c r="F200" i="9"/>
  <c r="G184" i="11"/>
  <c r="F176" i="10"/>
  <c r="G198" i="12"/>
  <c r="G196" i="8"/>
  <c r="G194" i="9"/>
  <c r="G172" i="12"/>
  <c r="G195" i="11"/>
  <c r="G193" i="10"/>
  <c r="G187" i="13"/>
  <c r="F202" i="9"/>
  <c r="G168" i="12"/>
  <c r="G192" i="11"/>
  <c r="G185" i="7"/>
  <c r="G190" i="8"/>
  <c r="G158" i="13"/>
  <c r="G172" i="13"/>
  <c r="G184" i="13"/>
  <c r="G165" i="13"/>
  <c r="G191" i="12"/>
  <c r="G160" i="7"/>
  <c r="G175" i="11"/>
  <c r="F202" i="11"/>
  <c r="G182" i="11"/>
  <c r="F178" i="9"/>
  <c r="G172" i="8"/>
  <c r="G197" i="7"/>
  <c r="G197" i="8"/>
  <c r="G194" i="12"/>
  <c r="G188" i="7"/>
  <c r="G160" i="10"/>
  <c r="G173" i="13"/>
  <c r="G192" i="13"/>
  <c r="G198" i="8"/>
  <c r="G167" i="7"/>
  <c r="G171" i="13"/>
  <c r="F200" i="11"/>
  <c r="G174" i="9"/>
  <c r="G159" i="9"/>
  <c r="G198" i="9"/>
  <c r="G196" i="12"/>
  <c r="G171" i="12"/>
  <c r="G172" i="11"/>
  <c r="G194" i="13"/>
  <c r="G161" i="13"/>
  <c r="G167" i="12"/>
  <c r="G163" i="7"/>
  <c r="G175" i="8"/>
  <c r="G161" i="11"/>
  <c r="G163" i="12"/>
  <c r="G186" i="13"/>
  <c r="G196" i="11"/>
  <c r="G195" i="10"/>
  <c r="G162" i="11"/>
  <c r="G190" i="9"/>
  <c r="F200" i="10"/>
  <c r="G183" i="9"/>
  <c r="G197" i="10"/>
  <c r="G188" i="10"/>
  <c r="G163" i="11"/>
  <c r="F176" i="11"/>
  <c r="G190" i="10"/>
  <c r="G193" i="9"/>
  <c r="G173" i="7"/>
  <c r="F177" i="10"/>
  <c r="G160" i="13"/>
  <c r="G162" i="13"/>
  <c r="F178" i="13"/>
  <c r="G197" i="11"/>
  <c r="G183" i="12"/>
  <c r="G170" i="9"/>
  <c r="G164" i="9"/>
  <c r="G171" i="10"/>
  <c r="F201" i="7"/>
  <c r="G186" i="10"/>
  <c r="G167" i="8"/>
  <c r="G189" i="7"/>
  <c r="G159" i="11"/>
  <c r="G183" i="7"/>
  <c r="G159" i="8"/>
  <c r="F201" i="10"/>
  <c r="G174" i="8"/>
  <c r="G191" i="10"/>
  <c r="G197" i="12"/>
  <c r="G166" i="10"/>
  <c r="G170" i="10"/>
  <c r="G174" i="10"/>
  <c r="G188" i="13"/>
  <c r="G160" i="11"/>
  <c r="F177" i="7"/>
  <c r="G193" i="12"/>
  <c r="G167" i="13"/>
  <c r="F176" i="9"/>
  <c r="G194" i="10"/>
  <c r="G173" i="8"/>
  <c r="F200" i="12"/>
  <c r="G164" i="7"/>
  <c r="G192" i="7"/>
  <c r="G186" i="9"/>
  <c r="G182" i="8"/>
  <c r="G182" i="13"/>
  <c r="G183" i="10"/>
  <c r="F202" i="8"/>
  <c r="G199" i="13"/>
  <c r="G185" i="11"/>
  <c r="G164" i="11"/>
  <c r="G193" i="8"/>
  <c r="G191" i="9"/>
  <c r="F200" i="8"/>
  <c r="G186" i="12"/>
  <c r="G196" i="10"/>
  <c r="G185" i="12"/>
  <c r="G194" i="8"/>
  <c r="G166" i="9"/>
  <c r="G172" i="7"/>
  <c r="G170" i="11"/>
  <c r="G195" i="8"/>
  <c r="G160" i="12"/>
  <c r="F177" i="13"/>
  <c r="G168" i="13"/>
  <c r="F202" i="13"/>
  <c r="G184" i="10"/>
  <c r="G195" i="7"/>
  <c r="F178" i="12"/>
  <c r="G185" i="9"/>
  <c r="G167" i="11"/>
  <c r="G199" i="12"/>
  <c r="G165" i="8"/>
  <c r="G186" i="11"/>
  <c r="G192" i="8"/>
  <c r="G199" i="7"/>
  <c r="G195" i="12"/>
  <c r="F178" i="11"/>
  <c r="G198" i="13"/>
  <c r="G174" i="12"/>
  <c r="G193" i="7"/>
  <c r="G184" i="12"/>
  <c r="G159" i="7"/>
  <c r="G185" i="8"/>
  <c r="G194" i="7"/>
  <c r="G166" i="8"/>
  <c r="G167" i="9"/>
  <c r="G184" i="8"/>
  <c r="G189" i="10"/>
  <c r="G191" i="7"/>
  <c r="G171" i="9"/>
  <c r="G170" i="12"/>
  <c r="G199" i="11"/>
  <c r="F178" i="8"/>
  <c r="G174" i="11"/>
  <c r="G165" i="9"/>
  <c r="G162" i="10"/>
  <c r="G190" i="13"/>
  <c r="G190" i="11"/>
  <c r="G162" i="8"/>
  <c r="G159" i="12"/>
  <c r="G184" i="7"/>
  <c r="G173" i="11"/>
  <c r="F201" i="11"/>
  <c r="G198" i="11"/>
  <c r="G182" i="12"/>
  <c r="G161" i="8"/>
  <c r="G196" i="7"/>
  <c r="G162" i="9"/>
  <c r="G199" i="10"/>
  <c r="G183" i="8"/>
  <c r="F200" i="7"/>
  <c r="F177" i="11"/>
  <c r="G158" i="12"/>
  <c r="G158" i="11"/>
  <c r="G186" i="8"/>
  <c r="G162" i="12"/>
  <c r="G172" i="10"/>
  <c r="G188" i="9"/>
  <c r="G158" i="7"/>
  <c r="G160" i="8"/>
  <c r="F176" i="7"/>
  <c r="G187" i="11"/>
  <c r="G191" i="11"/>
  <c r="G158" i="8"/>
  <c r="G173" i="10"/>
  <c r="F201" i="8"/>
  <c r="G198" i="7"/>
  <c r="G193" i="13"/>
  <c r="G164" i="8"/>
  <c r="G169" i="10"/>
  <c r="G159" i="13"/>
  <c r="G187" i="7"/>
  <c r="G163" i="9"/>
  <c r="G175" i="13"/>
  <c r="G175" i="7"/>
  <c r="G165" i="12"/>
  <c r="G169" i="9"/>
  <c r="G182" i="10"/>
  <c r="G188" i="11"/>
  <c r="G164" i="10"/>
  <c r="G158" i="10"/>
  <c r="G165" i="10"/>
  <c r="G163" i="8"/>
  <c r="F202" i="12"/>
  <c r="G168" i="8"/>
  <c r="G166" i="12"/>
  <c r="G171" i="11"/>
  <c r="G174" i="7"/>
  <c r="G195" i="13"/>
  <c r="F178" i="10"/>
  <c r="G163" i="10"/>
  <c r="G174" i="13"/>
  <c r="G188" i="12"/>
  <c r="G191" i="8"/>
  <c r="G195" i="9"/>
  <c r="F176" i="13"/>
  <c r="G183" i="11"/>
  <c r="G184" i="9"/>
  <c r="G170" i="7"/>
  <c r="G197" i="9"/>
  <c r="F201" i="12"/>
  <c r="G189" i="12"/>
  <c r="G189" i="9"/>
  <c r="G175" i="9"/>
  <c r="G169" i="11"/>
  <c r="G170" i="13"/>
  <c r="G168" i="9"/>
  <c r="F202" i="7"/>
  <c r="F202" i="10"/>
  <c r="G161" i="9"/>
  <c r="G168" i="7"/>
  <c r="G170" i="8"/>
  <c r="G187" i="8"/>
  <c r="G194" i="11"/>
  <c r="G167" i="10"/>
  <c r="G189" i="8"/>
  <c r="G198" i="10"/>
  <c r="G161" i="7"/>
  <c r="G159" i="10"/>
  <c r="F200" i="13"/>
  <c r="F176" i="12"/>
  <c r="G169" i="7"/>
  <c r="G196" i="9"/>
  <c r="G166" i="11"/>
  <c r="G193" i="11"/>
  <c r="G187" i="10"/>
  <c r="F176" i="8"/>
  <c r="D30" i="5"/>
  <c r="B182" i="5"/>
  <c r="C182" i="5"/>
  <c r="D158" i="5"/>
  <c r="D85" i="3"/>
  <c r="E67" i="3"/>
  <c r="E64" i="3"/>
  <c r="D82" i="3"/>
  <c r="E68" i="3"/>
  <c r="D86" i="3"/>
  <c r="E66" i="3"/>
  <c r="D84" i="3"/>
  <c r="F65" i="3"/>
  <c r="E83" i="3"/>
  <c r="H193" i="11"/>
  <c r="H159" i="10"/>
  <c r="H167" i="10"/>
  <c r="H168" i="7"/>
  <c r="H195" i="9"/>
  <c r="H163" i="10"/>
  <c r="H158" i="12"/>
  <c r="G176" i="9"/>
  <c r="H160" i="11"/>
  <c r="H166" i="10"/>
  <c r="H183" i="7"/>
  <c r="G202" i="11"/>
  <c r="H192" i="11"/>
  <c r="H199" i="8"/>
  <c r="H169" i="13"/>
  <c r="E158" i="5"/>
  <c r="H187" i="10"/>
  <c r="H166" i="11"/>
  <c r="H169" i="7"/>
  <c r="G200" i="13"/>
  <c r="H161" i="7"/>
  <c r="H189" i="8"/>
  <c r="H194" i="11"/>
  <c r="H170" i="8"/>
  <c r="H161" i="9"/>
  <c r="G176" i="13"/>
  <c r="H191" i="8"/>
  <c r="H174" i="13"/>
  <c r="H158" i="11"/>
  <c r="G200" i="12"/>
  <c r="H194" i="10"/>
  <c r="H167" i="13"/>
  <c r="G177" i="7"/>
  <c r="H188" i="13"/>
  <c r="H170" i="10"/>
  <c r="H197" i="12"/>
  <c r="H174" i="8"/>
  <c r="H159" i="8"/>
  <c r="H159" i="11"/>
  <c r="H167" i="8"/>
  <c r="G201" i="7"/>
  <c r="H164" i="9"/>
  <c r="H183" i="12"/>
  <c r="G178" i="13"/>
  <c r="H160" i="13"/>
  <c r="H173" i="7"/>
  <c r="H190" i="10"/>
  <c r="G176" i="11"/>
  <c r="H182" i="11"/>
  <c r="H175" i="11"/>
  <c r="H191" i="12"/>
  <c r="H184" i="13"/>
  <c r="H158" i="13"/>
  <c r="H185" i="7"/>
  <c r="H168" i="12"/>
  <c r="H187" i="13"/>
  <c r="H195" i="11"/>
  <c r="H194" i="9"/>
  <c r="H198" i="12"/>
  <c r="H184" i="11"/>
  <c r="H168" i="11"/>
  <c r="H173" i="9"/>
  <c r="H169" i="8"/>
  <c r="H175" i="12"/>
  <c r="H162" i="7"/>
  <c r="H169" i="12"/>
  <c r="H164" i="13"/>
  <c r="H168" i="10"/>
  <c r="H161" i="12"/>
  <c r="H166" i="13"/>
  <c r="H166" i="7"/>
  <c r="H165" i="7"/>
  <c r="H171" i="7"/>
  <c r="H163" i="13"/>
  <c r="H189" i="13"/>
  <c r="H161" i="10"/>
  <c r="H175" i="10"/>
  <c r="H158" i="9"/>
  <c r="G201" i="9"/>
  <c r="H182" i="7"/>
  <c r="G178" i="7"/>
  <c r="G177" i="8"/>
  <c r="H197" i="13"/>
  <c r="H189" i="11"/>
  <c r="G177" i="12"/>
  <c r="H196" i="9"/>
  <c r="H198" i="10"/>
  <c r="G202" i="10"/>
  <c r="H183" i="11"/>
  <c r="H193" i="12"/>
  <c r="G201" i="10"/>
  <c r="H186" i="10"/>
  <c r="H170" i="9"/>
  <c r="H162" i="13"/>
  <c r="H193" i="9"/>
  <c r="H160" i="7"/>
  <c r="H172" i="13"/>
  <c r="G202" i="9"/>
  <c r="H172" i="12"/>
  <c r="G176" i="10"/>
  <c r="H192" i="10"/>
  <c r="H190" i="12"/>
  <c r="H190" i="7"/>
  <c r="H173" i="12"/>
  <c r="H199" i="9"/>
  <c r="H185" i="13"/>
  <c r="H187" i="9"/>
  <c r="H186" i="7"/>
  <c r="H164" i="12"/>
  <c r="H165" i="11"/>
  <c r="H183" i="13"/>
  <c r="D182" i="5"/>
  <c r="E182" i="5"/>
  <c r="H168" i="9"/>
  <c r="H169" i="11"/>
  <c r="H189" i="9"/>
  <c r="G201" i="12"/>
  <c r="H170" i="7"/>
  <c r="H195" i="13"/>
  <c r="H171" i="11"/>
  <c r="H168" i="8"/>
  <c r="H163" i="8"/>
  <c r="H158" i="10"/>
  <c r="H188" i="11"/>
  <c r="H169" i="9"/>
  <c r="H175" i="7"/>
  <c r="H163" i="9"/>
  <c r="H159" i="13"/>
  <c r="H164" i="8"/>
  <c r="H198" i="7"/>
  <c r="H173" i="10"/>
  <c r="H191" i="11"/>
  <c r="G176" i="7"/>
  <c r="H158" i="7"/>
  <c r="H172" i="10"/>
  <c r="H186" i="8"/>
  <c r="G200" i="7"/>
  <c r="H199" i="10"/>
  <c r="H196" i="7"/>
  <c r="H182" i="12"/>
  <c r="G201" i="11"/>
  <c r="H184" i="7"/>
  <c r="H162" i="8"/>
  <c r="H190" i="13"/>
  <c r="H165" i="9"/>
  <c r="G178" i="8"/>
  <c r="H170" i="12"/>
  <c r="H191" i="7"/>
  <c r="H184" i="8"/>
  <c r="H166" i="8"/>
  <c r="H185" i="8"/>
  <c r="H184" i="12"/>
  <c r="H174" i="12"/>
  <c r="G178" i="11"/>
  <c r="H199" i="7"/>
  <c r="H186" i="11"/>
  <c r="H199" i="12"/>
  <c r="H185" i="9"/>
  <c r="H195" i="7"/>
  <c r="G202" i="13"/>
  <c r="G177" i="13"/>
  <c r="H195" i="8"/>
  <c r="H172" i="7"/>
  <c r="H194" i="8"/>
  <c r="H196" i="10"/>
  <c r="G200" i="8"/>
  <c r="H193" i="8"/>
  <c r="H185" i="11"/>
  <c r="G202" i="8"/>
  <c r="H182" i="13"/>
  <c r="H186" i="9"/>
  <c r="H164" i="7"/>
  <c r="H188" i="10"/>
  <c r="H183" i="9"/>
  <c r="H190" i="9"/>
  <c r="H195" i="10"/>
  <c r="H186" i="13"/>
  <c r="H161" i="11"/>
  <c r="H163" i="7"/>
  <c r="H161" i="13"/>
  <c r="H172" i="11"/>
  <c r="H196" i="12"/>
  <c r="H159" i="9"/>
  <c r="G200" i="11"/>
  <c r="H167" i="7"/>
  <c r="H192" i="13"/>
  <c r="H160" i="10"/>
  <c r="H194" i="12"/>
  <c r="H197" i="7"/>
  <c r="G178" i="9"/>
  <c r="G176" i="8"/>
  <c r="G176" i="12"/>
  <c r="H187" i="8"/>
  <c r="H188" i="12"/>
  <c r="H173" i="8"/>
  <c r="H174" i="10"/>
  <c r="H191" i="10"/>
  <c r="H189" i="7"/>
  <c r="H171" i="10"/>
  <c r="H197" i="11"/>
  <c r="G177" i="10"/>
  <c r="H165" i="13"/>
  <c r="H190" i="8"/>
  <c r="H193" i="10"/>
  <c r="H196" i="8"/>
  <c r="G200" i="9"/>
  <c r="H182" i="9"/>
  <c r="H196" i="13"/>
  <c r="H171" i="8"/>
  <c r="H185" i="10"/>
  <c r="H160" i="9"/>
  <c r="H191" i="13"/>
  <c r="H192" i="9"/>
  <c r="H187" i="12"/>
  <c r="H188" i="8"/>
  <c r="H192" i="12"/>
  <c r="H172" i="9"/>
  <c r="G201" i="13"/>
  <c r="G202" i="7"/>
  <c r="H170" i="13"/>
  <c r="H175" i="9"/>
  <c r="H189" i="12"/>
  <c r="H197" i="9"/>
  <c r="H184" i="9"/>
  <c r="G178" i="10"/>
  <c r="H174" i="7"/>
  <c r="H166" i="12"/>
  <c r="G202" i="12"/>
  <c r="H165" i="10"/>
  <c r="H164" i="10"/>
  <c r="H182" i="10"/>
  <c r="H165" i="12"/>
  <c r="H175" i="13"/>
  <c r="H187" i="7"/>
  <c r="H169" i="10"/>
  <c r="H193" i="13"/>
  <c r="G201" i="8"/>
  <c r="H158" i="8"/>
  <c r="H187" i="11"/>
  <c r="H160" i="8"/>
  <c r="H188" i="9"/>
  <c r="H162" i="12"/>
  <c r="G177" i="11"/>
  <c r="H183" i="8"/>
  <c r="H162" i="9"/>
  <c r="H161" i="8"/>
  <c r="H198" i="11"/>
  <c r="H173" i="11"/>
  <c r="H159" i="12"/>
  <c r="H190" i="11"/>
  <c r="H162" i="10"/>
  <c r="H174" i="11"/>
  <c r="H199" i="11"/>
  <c r="H171" i="9"/>
  <c r="H189" i="10"/>
  <c r="H167" i="9"/>
  <c r="H194" i="7"/>
  <c r="H159" i="7"/>
  <c r="H193" i="7"/>
  <c r="H198" i="13"/>
  <c r="H195" i="12"/>
  <c r="H192" i="8"/>
  <c r="H165" i="8"/>
  <c r="H167" i="11"/>
  <c r="G178" i="12"/>
  <c r="H184" i="10"/>
  <c r="H168" i="13"/>
  <c r="H160" i="12"/>
  <c r="H170" i="11"/>
  <c r="H166" i="9"/>
  <c r="H185" i="12"/>
  <c r="H186" i="12"/>
  <c r="H191" i="9"/>
  <c r="H164" i="11"/>
  <c r="H199" i="13"/>
  <c r="H183" i="10"/>
  <c r="H182" i="8"/>
  <c r="H192" i="7"/>
  <c r="H163" i="11"/>
  <c r="H197" i="10"/>
  <c r="G200" i="10"/>
  <c r="H162" i="11"/>
  <c r="H196" i="11"/>
  <c r="H163" i="12"/>
  <c r="H175" i="8"/>
  <c r="H167" i="12"/>
  <c r="H194" i="13"/>
  <c r="H171" i="12"/>
  <c r="H198" i="9"/>
  <c r="H174" i="9"/>
  <c r="H171" i="13"/>
  <c r="H198" i="8"/>
  <c r="H173" i="13"/>
  <c r="H188" i="7"/>
  <c r="H197" i="8"/>
  <c r="H172" i="8"/>
  <c r="F68" i="3"/>
  <c r="E86" i="3"/>
  <c r="F67" i="3"/>
  <c r="E85" i="3"/>
  <c r="F66" i="3"/>
  <c r="E84" i="3"/>
  <c r="G65" i="3"/>
  <c r="F83" i="3"/>
  <c r="F64" i="3"/>
  <c r="E82" i="3"/>
  <c r="I171" i="13"/>
  <c r="I194" i="13"/>
  <c r="I196" i="11"/>
  <c r="I163" i="11"/>
  <c r="I194" i="12"/>
  <c r="I196" i="12"/>
  <c r="I195" i="10"/>
  <c r="I182" i="13"/>
  <c r="H200" i="8"/>
  <c r="I195" i="8"/>
  <c r="I186" i="11"/>
  <c r="I166" i="8"/>
  <c r="H178" i="8"/>
  <c r="I184" i="7"/>
  <c r="I199" i="10"/>
  <c r="I158" i="7"/>
  <c r="I198" i="7"/>
  <c r="I188" i="11"/>
  <c r="I171" i="11"/>
  <c r="I168" i="9"/>
  <c r="I186" i="7"/>
  <c r="I190" i="12"/>
  <c r="H202" i="9"/>
  <c r="I162" i="13"/>
  <c r="H202" i="10"/>
  <c r="H177" i="8"/>
  <c r="I158" i="9"/>
  <c r="I165" i="7"/>
  <c r="I169" i="12"/>
  <c r="I173" i="9"/>
  <c r="I194" i="9"/>
  <c r="I184" i="13"/>
  <c r="I173" i="7"/>
  <c r="I159" i="8"/>
  <c r="I168" i="7"/>
  <c r="I182" i="8"/>
  <c r="I185" i="12"/>
  <c r="H178" i="12"/>
  <c r="I195" i="12"/>
  <c r="I189" i="10"/>
  <c r="I162" i="10"/>
  <c r="I162" i="9"/>
  <c r="I187" i="11"/>
  <c r="I175" i="13"/>
  <c r="I166" i="12"/>
  <c r="I192" i="12"/>
  <c r="I185" i="10"/>
  <c r="H200" i="9"/>
  <c r="I165" i="13"/>
  <c r="I189" i="7"/>
  <c r="I198" i="8"/>
  <c r="I167" i="12"/>
  <c r="I162" i="11"/>
  <c r="I197" i="10"/>
  <c r="I197" i="9"/>
  <c r="I175" i="9"/>
  <c r="H202" i="7"/>
  <c r="I174" i="10"/>
  <c r="I188" i="12"/>
  <c r="H176" i="12"/>
  <c r="I197" i="7"/>
  <c r="I160" i="10"/>
  <c r="I167" i="7"/>
  <c r="I159" i="9"/>
  <c r="I172" i="11"/>
  <c r="I163" i="7"/>
  <c r="I186" i="13"/>
  <c r="I190" i="9"/>
  <c r="I188" i="10"/>
  <c r="I186" i="9"/>
  <c r="H202" i="8"/>
  <c r="I193" i="8"/>
  <c r="I196" i="10"/>
  <c r="I172" i="7"/>
  <c r="H177" i="13"/>
  <c r="I195" i="7"/>
  <c r="I199" i="12"/>
  <c r="I199" i="7"/>
  <c r="I174" i="12"/>
  <c r="I185" i="8"/>
  <c r="I184" i="8"/>
  <c r="I170" i="12"/>
  <c r="I165" i="9"/>
  <c r="I162" i="8"/>
  <c r="H201" i="11"/>
  <c r="I196" i="7"/>
  <c r="H200" i="7"/>
  <c r="I172" i="10"/>
  <c r="H176" i="7"/>
  <c r="I173" i="10"/>
  <c r="I164" i="8"/>
  <c r="I163" i="9"/>
  <c r="I169" i="9"/>
  <c r="I158" i="10"/>
  <c r="I168" i="8"/>
  <c r="I195" i="13"/>
  <c r="H201" i="12"/>
  <c r="I169" i="11"/>
  <c r="I183" i="13"/>
  <c r="I164" i="12"/>
  <c r="I187" i="9"/>
  <c r="I199" i="9"/>
  <c r="I190" i="7"/>
  <c r="I192" i="10"/>
  <c r="I172" i="12"/>
  <c r="I172" i="13"/>
  <c r="I193" i="9"/>
  <c r="I170" i="9"/>
  <c r="H201" i="10"/>
  <c r="I183" i="11"/>
  <c r="I198" i="10"/>
  <c r="H177" i="12"/>
  <c r="I197" i="13"/>
  <c r="H178" i="7"/>
  <c r="H201" i="9"/>
  <c r="I175" i="10"/>
  <c r="I189" i="13"/>
  <c r="I171" i="7"/>
  <c r="I166" i="7"/>
  <c r="I161" i="12"/>
  <c r="I164" i="13"/>
  <c r="I162" i="7"/>
  <c r="I169" i="8"/>
  <c r="I168" i="11"/>
  <c r="I198" i="12"/>
  <c r="I195" i="11"/>
  <c r="I168" i="12"/>
  <c r="I158" i="13"/>
  <c r="I191" i="12"/>
  <c r="I182" i="11"/>
  <c r="I190" i="10"/>
  <c r="I160" i="13"/>
  <c r="I183" i="12"/>
  <c r="H201" i="7"/>
  <c r="I159" i="11"/>
  <c r="I174" i="8"/>
  <c r="I170" i="10"/>
  <c r="H177" i="7"/>
  <c r="I194" i="10"/>
  <c r="I183" i="7"/>
  <c r="I160" i="11"/>
  <c r="I195" i="9"/>
  <c r="I167" i="10"/>
  <c r="I193" i="11"/>
  <c r="I197" i="8"/>
  <c r="I173" i="13"/>
  <c r="I198" i="9"/>
  <c r="I175" i="8"/>
  <c r="H200" i="10"/>
  <c r="I184" i="9"/>
  <c r="I189" i="12"/>
  <c r="I170" i="13"/>
  <c r="I191" i="10"/>
  <c r="I173" i="8"/>
  <c r="I187" i="8"/>
  <c r="H176" i="8"/>
  <c r="H178" i="9"/>
  <c r="I192" i="13"/>
  <c r="H200" i="11"/>
  <c r="I161" i="13"/>
  <c r="I161" i="11"/>
  <c r="I183" i="9"/>
  <c r="I164" i="7"/>
  <c r="I185" i="11"/>
  <c r="I194" i="8"/>
  <c r="H202" i="13"/>
  <c r="I185" i="9"/>
  <c r="H178" i="11"/>
  <c r="I184" i="12"/>
  <c r="I191" i="7"/>
  <c r="I190" i="13"/>
  <c r="I182" i="12"/>
  <c r="I186" i="8"/>
  <c r="I191" i="11"/>
  <c r="I159" i="13"/>
  <c r="I175" i="7"/>
  <c r="I163" i="8"/>
  <c r="I170" i="7"/>
  <c r="I189" i="9"/>
  <c r="I165" i="11"/>
  <c r="I185" i="13"/>
  <c r="I173" i="12"/>
  <c r="H176" i="10"/>
  <c r="I160" i="7"/>
  <c r="I186" i="10"/>
  <c r="I193" i="12"/>
  <c r="I196" i="9"/>
  <c r="I189" i="11"/>
  <c r="I182" i="7"/>
  <c r="I161" i="10"/>
  <c r="I163" i="13"/>
  <c r="I166" i="13"/>
  <c r="I168" i="10"/>
  <c r="I175" i="12"/>
  <c r="I184" i="11"/>
  <c r="I187" i="13"/>
  <c r="I185" i="7"/>
  <c r="I175" i="11"/>
  <c r="H176" i="11"/>
  <c r="H178" i="13"/>
  <c r="I164" i="9"/>
  <c r="I167" i="8"/>
  <c r="I197" i="12"/>
  <c r="I188" i="13"/>
  <c r="I167" i="13"/>
  <c r="H200" i="12"/>
  <c r="I166" i="10"/>
  <c r="H176" i="9"/>
  <c r="I163" i="10"/>
  <c r="I159" i="10"/>
  <c r="F182" i="5"/>
  <c r="I199" i="13"/>
  <c r="I191" i="9"/>
  <c r="I170" i="11"/>
  <c r="I168" i="13"/>
  <c r="I165" i="8"/>
  <c r="I193" i="7"/>
  <c r="I194" i="7"/>
  <c r="I199" i="11"/>
  <c r="I159" i="12"/>
  <c r="I198" i="11"/>
  <c r="H177" i="11"/>
  <c r="I188" i="9"/>
  <c r="H201" i="8"/>
  <c r="I169" i="10"/>
  <c r="I182" i="10"/>
  <c r="I165" i="10"/>
  <c r="H178" i="10"/>
  <c r="H201" i="13"/>
  <c r="I187" i="12"/>
  <c r="I191" i="13"/>
  <c r="I196" i="13"/>
  <c r="I193" i="10"/>
  <c r="I197" i="11"/>
  <c r="I174" i="13"/>
  <c r="H176" i="13"/>
  <c r="I170" i="8"/>
  <c r="I189" i="8"/>
  <c r="H200" i="13"/>
  <c r="I166" i="11"/>
  <c r="I169" i="13"/>
  <c r="I192" i="11"/>
  <c r="I172" i="8"/>
  <c r="I188" i="7"/>
  <c r="I174" i="9"/>
  <c r="I171" i="12"/>
  <c r="I163" i="12"/>
  <c r="I192" i="7"/>
  <c r="I183" i="10"/>
  <c r="I164" i="11"/>
  <c r="I186" i="12"/>
  <c r="I166" i="9"/>
  <c r="I160" i="12"/>
  <c r="I184" i="10"/>
  <c r="I167" i="11"/>
  <c r="I192" i="8"/>
  <c r="I198" i="13"/>
  <c r="I159" i="7"/>
  <c r="I167" i="9"/>
  <c r="I171" i="9"/>
  <c r="I174" i="11"/>
  <c r="I190" i="11"/>
  <c r="I173" i="11"/>
  <c r="I161" i="8"/>
  <c r="I183" i="8"/>
  <c r="I162" i="12"/>
  <c r="I160" i="8"/>
  <c r="I158" i="8"/>
  <c r="I193" i="13"/>
  <c r="I187" i="7"/>
  <c r="I165" i="12"/>
  <c r="I164" i="10"/>
  <c r="H202" i="12"/>
  <c r="I174" i="7"/>
  <c r="I172" i="9"/>
  <c r="I188" i="8"/>
  <c r="I192" i="9"/>
  <c r="I160" i="9"/>
  <c r="I171" i="8"/>
  <c r="I182" i="9"/>
  <c r="I196" i="8"/>
  <c r="I190" i="8"/>
  <c r="H177" i="10"/>
  <c r="I171" i="10"/>
  <c r="I158" i="11"/>
  <c r="I191" i="8"/>
  <c r="I161" i="9"/>
  <c r="I194" i="11"/>
  <c r="I161" i="7"/>
  <c r="I169" i="7"/>
  <c r="I187" i="10"/>
  <c r="F158" i="5"/>
  <c r="I199" i="8"/>
  <c r="H202" i="11"/>
  <c r="I158" i="12"/>
  <c r="G64" i="3"/>
  <c r="F82" i="3"/>
  <c r="G66" i="3"/>
  <c r="F84" i="3"/>
  <c r="H65" i="3"/>
  <c r="G83" i="3"/>
  <c r="G67" i="3"/>
  <c r="F85" i="3"/>
  <c r="G68" i="3"/>
  <c r="F86" i="3"/>
  <c r="J166" i="11"/>
  <c r="J189" i="8"/>
  <c r="J196" i="13"/>
  <c r="G182" i="5"/>
  <c r="J197" i="8"/>
  <c r="J193" i="11"/>
  <c r="J195" i="9"/>
  <c r="J168" i="8"/>
  <c r="J164" i="8"/>
  <c r="I201" i="11"/>
  <c r="J184" i="8"/>
  <c r="J199" i="12"/>
  <c r="I202" i="8"/>
  <c r="J172" i="11"/>
  <c r="J167" i="7"/>
  <c r="J165" i="13"/>
  <c r="J166" i="12"/>
  <c r="J162" i="10"/>
  <c r="J185" i="12"/>
  <c r="I177" i="10"/>
  <c r="J171" i="8"/>
  <c r="J192" i="9"/>
  <c r="I202" i="12"/>
  <c r="J193" i="13"/>
  <c r="J160" i="8"/>
  <c r="J173" i="11"/>
  <c r="J174" i="11"/>
  <c r="J198" i="13"/>
  <c r="J160" i="12"/>
  <c r="J183" i="10"/>
  <c r="J199" i="8"/>
  <c r="J187" i="10"/>
  <c r="J161" i="7"/>
  <c r="J161" i="9"/>
  <c r="I200" i="13"/>
  <c r="J170" i="8"/>
  <c r="J174" i="13"/>
  <c r="J193" i="10"/>
  <c r="J191" i="13"/>
  <c r="I201" i="13"/>
  <c r="J175" i="8"/>
  <c r="J173" i="13"/>
  <c r="J167" i="10"/>
  <c r="J160" i="11"/>
  <c r="J182" i="11"/>
  <c r="J169" i="11"/>
  <c r="J195" i="13"/>
  <c r="J158" i="10"/>
  <c r="J163" i="9"/>
  <c r="J173" i="10"/>
  <c r="J172" i="10"/>
  <c r="J196" i="7"/>
  <c r="J162" i="8"/>
  <c r="J170" i="12"/>
  <c r="J185" i="8"/>
  <c r="J199" i="7"/>
  <c r="J195" i="7"/>
  <c r="J172" i="7"/>
  <c r="J193" i="8"/>
  <c r="J186" i="9"/>
  <c r="J190" i="9"/>
  <c r="J163" i="7"/>
  <c r="J159" i="9"/>
  <c r="J160" i="10"/>
  <c r="J189" i="7"/>
  <c r="I200" i="9"/>
  <c r="J192" i="12"/>
  <c r="J175" i="13"/>
  <c r="J162" i="9"/>
  <c r="J189" i="10"/>
  <c r="I178" i="12"/>
  <c r="J182" i="8"/>
  <c r="J169" i="7"/>
  <c r="J191" i="8"/>
  <c r="J197" i="11"/>
  <c r="I178" i="10"/>
  <c r="J198" i="9"/>
  <c r="I201" i="12"/>
  <c r="I176" i="7"/>
  <c r="J165" i="9"/>
  <c r="I177" i="13"/>
  <c r="J188" i="10"/>
  <c r="J197" i="7"/>
  <c r="J185" i="10"/>
  <c r="J158" i="12"/>
  <c r="J158" i="11"/>
  <c r="J171" i="10"/>
  <c r="J190" i="8"/>
  <c r="J182" i="9"/>
  <c r="J160" i="9"/>
  <c r="J188" i="8"/>
  <c r="J174" i="7"/>
  <c r="J164" i="10"/>
  <c r="J187" i="7"/>
  <c r="J158" i="8"/>
  <c r="J162" i="12"/>
  <c r="J161" i="8"/>
  <c r="J190" i="11"/>
  <c r="J171" i="9"/>
  <c r="J159" i="7"/>
  <c r="J192" i="8"/>
  <c r="J184" i="10"/>
  <c r="J166" i="9"/>
  <c r="J164" i="11"/>
  <c r="J192" i="7"/>
  <c r="J171" i="12"/>
  <c r="J188" i="7"/>
  <c r="J192" i="11"/>
  <c r="J165" i="10"/>
  <c r="J169" i="10"/>
  <c r="J188" i="9"/>
  <c r="J198" i="11"/>
  <c r="J199" i="11"/>
  <c r="J193" i="7"/>
  <c r="J168" i="13"/>
  <c r="J191" i="9"/>
  <c r="J163" i="10"/>
  <c r="J166" i="10"/>
  <c r="J167" i="13"/>
  <c r="J197" i="12"/>
  <c r="J164" i="9"/>
  <c r="I176" i="11"/>
  <c r="J185" i="7"/>
  <c r="J184" i="11"/>
  <c r="J168" i="10"/>
  <c r="J163" i="13"/>
  <c r="J182" i="7"/>
  <c r="J196" i="9"/>
  <c r="J186" i="10"/>
  <c r="I176" i="10"/>
  <c r="J185" i="13"/>
  <c r="J189" i="9"/>
  <c r="J163" i="8"/>
  <c r="J159" i="13"/>
  <c r="J186" i="8"/>
  <c r="J190" i="13"/>
  <c r="J184" i="12"/>
  <c r="J185" i="9"/>
  <c r="J194" i="8"/>
  <c r="J164" i="7"/>
  <c r="J161" i="11"/>
  <c r="I200" i="11"/>
  <c r="I178" i="9"/>
  <c r="J187" i="8"/>
  <c r="J191" i="10"/>
  <c r="J189" i="12"/>
  <c r="J194" i="10"/>
  <c r="J170" i="10"/>
  <c r="J159" i="11"/>
  <c r="J183" i="12"/>
  <c r="J190" i="10"/>
  <c r="J191" i="12"/>
  <c r="J168" i="12"/>
  <c r="J198" i="12"/>
  <c r="J169" i="8"/>
  <c r="J164" i="13"/>
  <c r="J166" i="7"/>
  <c r="J189" i="13"/>
  <c r="I201" i="9"/>
  <c r="J197" i="13"/>
  <c r="J198" i="10"/>
  <c r="I201" i="10"/>
  <c r="J193" i="9"/>
  <c r="J172" i="12"/>
  <c r="J190" i="7"/>
  <c r="J187" i="9"/>
  <c r="J183" i="13"/>
  <c r="I176" i="12"/>
  <c r="J174" i="10"/>
  <c r="J175" i="9"/>
  <c r="J197" i="10"/>
  <c r="J167" i="12"/>
  <c r="J159" i="8"/>
  <c r="J184" i="13"/>
  <c r="J173" i="9"/>
  <c r="J165" i="7"/>
  <c r="I177" i="8"/>
  <c r="J162" i="13"/>
  <c r="J190" i="12"/>
  <c r="J168" i="9"/>
  <c r="J188" i="11"/>
  <c r="J158" i="7"/>
  <c r="J184" i="7"/>
  <c r="J166" i="8"/>
  <c r="J195" i="8"/>
  <c r="J182" i="13"/>
  <c r="J196" i="12"/>
  <c r="J163" i="11"/>
  <c r="J194" i="13"/>
  <c r="I202" i="11"/>
  <c r="J194" i="11"/>
  <c r="I176" i="13"/>
  <c r="J187" i="12"/>
  <c r="I200" i="10"/>
  <c r="J183" i="7"/>
  <c r="J169" i="9"/>
  <c r="I200" i="7"/>
  <c r="J174" i="12"/>
  <c r="J196" i="10"/>
  <c r="J186" i="13"/>
  <c r="J187" i="11"/>
  <c r="J195" i="12"/>
  <c r="G158" i="5"/>
  <c r="J196" i="8"/>
  <c r="J172" i="9"/>
  <c r="J165" i="12"/>
  <c r="J183" i="8"/>
  <c r="J167" i="9"/>
  <c r="J167" i="11"/>
  <c r="J186" i="12"/>
  <c r="J163" i="12"/>
  <c r="J174" i="9"/>
  <c r="J172" i="8"/>
  <c r="J169" i="13"/>
  <c r="J182" i="10"/>
  <c r="I201" i="8"/>
  <c r="I177" i="11"/>
  <c r="J159" i="12"/>
  <c r="J194" i="7"/>
  <c r="J165" i="8"/>
  <c r="J170" i="11"/>
  <c r="J199" i="13"/>
  <c r="J159" i="10"/>
  <c r="I176" i="9"/>
  <c r="I200" i="12"/>
  <c r="J188" i="13"/>
  <c r="J167" i="8"/>
  <c r="I178" i="13"/>
  <c r="J175" i="11"/>
  <c r="J187" i="13"/>
  <c r="J175" i="12"/>
  <c r="J166" i="13"/>
  <c r="J161" i="10"/>
  <c r="J189" i="11"/>
  <c r="J193" i="12"/>
  <c r="J160" i="7"/>
  <c r="J173" i="12"/>
  <c r="J165" i="11"/>
  <c r="J170" i="7"/>
  <c r="J175" i="7"/>
  <c r="J191" i="11"/>
  <c r="J182" i="12"/>
  <c r="J191" i="7"/>
  <c r="I178" i="11"/>
  <c r="I202" i="13"/>
  <c r="J185" i="11"/>
  <c r="J183" i="9"/>
  <c r="J161" i="13"/>
  <c r="J192" i="13"/>
  <c r="I176" i="8"/>
  <c r="J173" i="8"/>
  <c r="J170" i="13"/>
  <c r="J184" i="9"/>
  <c r="I177" i="7"/>
  <c r="J174" i="8"/>
  <c r="I201" i="7"/>
  <c r="J160" i="13"/>
  <c r="J158" i="13"/>
  <c r="J195" i="11"/>
  <c r="J168" i="11"/>
  <c r="J162" i="7"/>
  <c r="J161" i="12"/>
  <c r="J171" i="7"/>
  <c r="J175" i="10"/>
  <c r="I178" i="7"/>
  <c r="I177" i="12"/>
  <c r="J183" i="11"/>
  <c r="J170" i="9"/>
  <c r="J172" i="13"/>
  <c r="J192" i="10"/>
  <c r="J199" i="9"/>
  <c r="J164" i="12"/>
  <c r="J188" i="12"/>
  <c r="I202" i="7"/>
  <c r="J197" i="9"/>
  <c r="J162" i="11"/>
  <c r="J198" i="8"/>
  <c r="J168" i="7"/>
  <c r="J173" i="7"/>
  <c r="J194" i="9"/>
  <c r="J169" i="12"/>
  <c r="J158" i="9"/>
  <c r="I202" i="10"/>
  <c r="I202" i="9"/>
  <c r="J186" i="7"/>
  <c r="J171" i="11"/>
  <c r="J198" i="7"/>
  <c r="J199" i="10"/>
  <c r="I178" i="8"/>
  <c r="J186" i="11"/>
  <c r="I200" i="8"/>
  <c r="J195" i="10"/>
  <c r="J194" i="12"/>
  <c r="J196" i="11"/>
  <c r="J171" i="13"/>
  <c r="H68" i="3"/>
  <c r="G86" i="3"/>
  <c r="I65" i="3"/>
  <c r="H83" i="3"/>
  <c r="H64" i="3"/>
  <c r="G82" i="3"/>
  <c r="H66" i="3"/>
  <c r="G84" i="3"/>
  <c r="H67" i="3"/>
  <c r="G85" i="3"/>
  <c r="K170" i="9"/>
  <c r="K175" i="10"/>
  <c r="J201" i="7"/>
  <c r="K173" i="8"/>
  <c r="J202" i="13"/>
  <c r="K191" i="11"/>
  <c r="K193" i="12"/>
  <c r="K175" i="11"/>
  <c r="K170" i="11"/>
  <c r="K182" i="10"/>
  <c r="K163" i="12"/>
  <c r="K167" i="11"/>
  <c r="K172" i="9"/>
  <c r="K187" i="11"/>
  <c r="K183" i="7"/>
  <c r="K194" i="13"/>
  <c r="K188" i="11"/>
  <c r="K173" i="9"/>
  <c r="K172" i="12"/>
  <c r="K189" i="13"/>
  <c r="K191" i="12"/>
  <c r="J178" i="9"/>
  <c r="K184" i="12"/>
  <c r="K163" i="8"/>
  <c r="K185" i="13"/>
  <c r="K182" i="7"/>
  <c r="K164" i="9"/>
  <c r="K168" i="13"/>
  <c r="K165" i="10"/>
  <c r="K166" i="9"/>
  <c r="K171" i="9"/>
  <c r="K158" i="8"/>
  <c r="K182" i="9"/>
  <c r="K191" i="13"/>
  <c r="J200" i="13"/>
  <c r="K160" i="12"/>
  <c r="K160" i="8"/>
  <c r="K171" i="8"/>
  <c r="K194" i="12"/>
  <c r="J178" i="8"/>
  <c r="J202" i="10"/>
  <c r="K197" i="9"/>
  <c r="K197" i="10"/>
  <c r="K174" i="10"/>
  <c r="J177" i="13"/>
  <c r="K189" i="10"/>
  <c r="K160" i="10"/>
  <c r="K172" i="7"/>
  <c r="K170" i="12"/>
  <c r="K173" i="10"/>
  <c r="K169" i="11"/>
  <c r="K173" i="13"/>
  <c r="H182" i="5"/>
  <c r="K199" i="9"/>
  <c r="K172" i="13"/>
  <c r="K183" i="11"/>
  <c r="J178" i="7"/>
  <c r="K171" i="7"/>
  <c r="K162" i="7"/>
  <c r="K195" i="11"/>
  <c r="K160" i="13"/>
  <c r="K174" i="8"/>
  <c r="K170" i="13"/>
  <c r="J176" i="8"/>
  <c r="K161" i="13"/>
  <c r="K185" i="11"/>
  <c r="J178" i="11"/>
  <c r="K175" i="7"/>
  <c r="K165" i="11"/>
  <c r="K160" i="7"/>
  <c r="K189" i="11"/>
  <c r="K166" i="13"/>
  <c r="K187" i="13"/>
  <c r="J178" i="13"/>
  <c r="K188" i="13"/>
  <c r="J176" i="9"/>
  <c r="K199" i="13"/>
  <c r="K165" i="8"/>
  <c r="K159" i="12"/>
  <c r="J201" i="8"/>
  <c r="K169" i="13"/>
  <c r="K174" i="9"/>
  <c r="K186" i="12"/>
  <c r="K167" i="9"/>
  <c r="K165" i="12"/>
  <c r="K196" i="8"/>
  <c r="K195" i="12"/>
  <c r="K186" i="13"/>
  <c r="K174" i="12"/>
  <c r="K169" i="9"/>
  <c r="J200" i="10"/>
  <c r="J176" i="13"/>
  <c r="J202" i="11"/>
  <c r="K163" i="11"/>
  <c r="K182" i="13"/>
  <c r="K166" i="8"/>
  <c r="K158" i="7"/>
  <c r="K168" i="9"/>
  <c r="K162" i="13"/>
  <c r="K165" i="7"/>
  <c r="K184" i="13"/>
  <c r="K183" i="13"/>
  <c r="K190" i="7"/>
  <c r="K193" i="9"/>
  <c r="K198" i="10"/>
  <c r="J201" i="9"/>
  <c r="K166" i="7"/>
  <c r="K169" i="8"/>
  <c r="K168" i="12"/>
  <c r="K190" i="10"/>
  <c r="K159" i="11"/>
  <c r="K194" i="10"/>
  <c r="K189" i="12"/>
  <c r="K187" i="8"/>
  <c r="J200" i="11"/>
  <c r="K164" i="7"/>
  <c r="K185" i="9"/>
  <c r="K190" i="13"/>
  <c r="K159" i="13"/>
  <c r="K189" i="9"/>
  <c r="J176" i="10"/>
  <c r="K196" i="9"/>
  <c r="K163" i="13"/>
  <c r="K184" i="11"/>
  <c r="J176" i="11"/>
  <c r="K197" i="12"/>
  <c r="K166" i="10"/>
  <c r="K191" i="9"/>
  <c r="K193" i="7"/>
  <c r="K198" i="11"/>
  <c r="K169" i="10"/>
  <c r="K192" i="11"/>
  <c r="K171" i="12"/>
  <c r="K164" i="11"/>
  <c r="K184" i="10"/>
  <c r="K159" i="7"/>
  <c r="K190" i="11"/>
  <c r="K162" i="12"/>
  <c r="K187" i="7"/>
  <c r="K174" i="7"/>
  <c r="K160" i="9"/>
  <c r="K190" i="8"/>
  <c r="K197" i="11"/>
  <c r="K169" i="7"/>
  <c r="J201" i="13"/>
  <c r="K193" i="10"/>
  <c r="K170" i="8"/>
  <c r="K161" i="9"/>
  <c r="K187" i="10"/>
  <c r="K183" i="10"/>
  <c r="K198" i="13"/>
  <c r="K173" i="11"/>
  <c r="K193" i="13"/>
  <c r="K192" i="9"/>
  <c r="J177" i="10"/>
  <c r="K185" i="12"/>
  <c r="K166" i="12"/>
  <c r="K167" i="7"/>
  <c r="J202" i="8"/>
  <c r="K184" i="8"/>
  <c r="K164" i="8"/>
  <c r="K195" i="9"/>
  <c r="K197" i="8"/>
  <c r="K196" i="13"/>
  <c r="K166" i="11"/>
  <c r="K164" i="12"/>
  <c r="K192" i="10"/>
  <c r="J177" i="12"/>
  <c r="K161" i="12"/>
  <c r="K168" i="11"/>
  <c r="K158" i="13"/>
  <c r="J177" i="7"/>
  <c r="K184" i="9"/>
  <c r="K192" i="13"/>
  <c r="K183" i="9"/>
  <c r="K191" i="7"/>
  <c r="K170" i="7"/>
  <c r="K173" i="12"/>
  <c r="K161" i="10"/>
  <c r="K175" i="12"/>
  <c r="K167" i="8"/>
  <c r="J200" i="12"/>
  <c r="K159" i="10"/>
  <c r="K194" i="7"/>
  <c r="J177" i="11"/>
  <c r="K172" i="8"/>
  <c r="K183" i="8"/>
  <c r="K196" i="10"/>
  <c r="J200" i="7"/>
  <c r="K187" i="12"/>
  <c r="K194" i="11"/>
  <c r="K196" i="12"/>
  <c r="K195" i="8"/>
  <c r="K184" i="7"/>
  <c r="K190" i="12"/>
  <c r="J177" i="8"/>
  <c r="K159" i="8"/>
  <c r="K187" i="9"/>
  <c r="J201" i="10"/>
  <c r="K197" i="13"/>
  <c r="K164" i="13"/>
  <c r="K198" i="12"/>
  <c r="K183" i="12"/>
  <c r="K170" i="10"/>
  <c r="K191" i="10"/>
  <c r="K161" i="11"/>
  <c r="K194" i="8"/>
  <c r="K186" i="8"/>
  <c r="K186" i="10"/>
  <c r="K168" i="10"/>
  <c r="K185" i="7"/>
  <c r="K167" i="13"/>
  <c r="K163" i="10"/>
  <c r="K199" i="11"/>
  <c r="K188" i="9"/>
  <c r="K188" i="7"/>
  <c r="K192" i="7"/>
  <c r="K192" i="8"/>
  <c r="K161" i="8"/>
  <c r="K164" i="10"/>
  <c r="K188" i="8"/>
  <c r="K171" i="10"/>
  <c r="K191" i="8"/>
  <c r="K182" i="11"/>
  <c r="K174" i="13"/>
  <c r="K161" i="7"/>
  <c r="K199" i="8"/>
  <c r="K174" i="11"/>
  <c r="J202" i="12"/>
  <c r="K162" i="10"/>
  <c r="K165" i="13"/>
  <c r="K172" i="11"/>
  <c r="K199" i="12"/>
  <c r="J201" i="11"/>
  <c r="K168" i="8"/>
  <c r="K193" i="11"/>
  <c r="K189" i="8"/>
  <c r="K171" i="13"/>
  <c r="J200" i="8"/>
  <c r="K198" i="7"/>
  <c r="K186" i="7"/>
  <c r="K169" i="12"/>
  <c r="K173" i="7"/>
  <c r="K198" i="8"/>
  <c r="K188" i="12"/>
  <c r="H158" i="5"/>
  <c r="K158" i="12"/>
  <c r="K197" i="7"/>
  <c r="J176" i="7"/>
  <c r="K198" i="9"/>
  <c r="K182" i="8"/>
  <c r="K175" i="13"/>
  <c r="J200" i="9"/>
  <c r="K163" i="7"/>
  <c r="K186" i="9"/>
  <c r="K199" i="7"/>
  <c r="K196" i="7"/>
  <c r="K158" i="10"/>
  <c r="K160" i="11"/>
  <c r="K196" i="11"/>
  <c r="K195" i="10"/>
  <c r="K186" i="11"/>
  <c r="K199" i="10"/>
  <c r="K171" i="11"/>
  <c r="J202" i="9"/>
  <c r="K158" i="9"/>
  <c r="K194" i="9"/>
  <c r="K168" i="7"/>
  <c r="K162" i="11"/>
  <c r="J202" i="7"/>
  <c r="K182" i="12"/>
  <c r="K167" i="12"/>
  <c r="K175" i="9"/>
  <c r="J176" i="12"/>
  <c r="K158" i="11"/>
  <c r="K185" i="10"/>
  <c r="K188" i="10"/>
  <c r="K165" i="9"/>
  <c r="J201" i="12"/>
  <c r="J178" i="10"/>
  <c r="J178" i="12"/>
  <c r="K162" i="9"/>
  <c r="K192" i="12"/>
  <c r="K189" i="7"/>
  <c r="K159" i="9"/>
  <c r="K190" i="9"/>
  <c r="K193" i="8"/>
  <c r="K195" i="7"/>
  <c r="K185" i="8"/>
  <c r="K162" i="8"/>
  <c r="K172" i="10"/>
  <c r="K163" i="9"/>
  <c r="K195" i="13"/>
  <c r="K167" i="10"/>
  <c r="K175" i="8"/>
  <c r="I64" i="3"/>
  <c r="H82" i="3"/>
  <c r="I67" i="3"/>
  <c r="H85" i="3"/>
  <c r="I66" i="3"/>
  <c r="H84" i="3"/>
  <c r="J65" i="3"/>
  <c r="I83" i="3"/>
  <c r="I68" i="3"/>
  <c r="H86" i="3"/>
  <c r="L162" i="8"/>
  <c r="L189" i="7"/>
  <c r="K178" i="10"/>
  <c r="L158" i="11"/>
  <c r="L162" i="11"/>
  <c r="L196" i="7"/>
  <c r="K176" i="7"/>
  <c r="L199" i="8"/>
  <c r="L188" i="8"/>
  <c r="L163" i="10"/>
  <c r="L194" i="8"/>
  <c r="K201" i="10"/>
  <c r="L194" i="11"/>
  <c r="L159" i="10"/>
  <c r="L183" i="9"/>
  <c r="L161" i="12"/>
  <c r="L169" i="7"/>
  <c r="L162" i="12"/>
  <c r="L192" i="11"/>
  <c r="L184" i="11"/>
  <c r="L164" i="7"/>
  <c r="L169" i="8"/>
  <c r="L183" i="13"/>
  <c r="L168" i="9"/>
  <c r="L169" i="9"/>
  <c r="L167" i="9"/>
  <c r="L165" i="8"/>
  <c r="L166" i="13"/>
  <c r="L185" i="11"/>
  <c r="L195" i="11"/>
  <c r="L199" i="9"/>
  <c r="L171" i="9"/>
  <c r="L164" i="9"/>
  <c r="L165" i="9"/>
  <c r="L158" i="9"/>
  <c r="L171" i="11"/>
  <c r="L186" i="11"/>
  <c r="L196" i="11"/>
  <c r="I158" i="5"/>
  <c r="L198" i="8"/>
  <c r="L169" i="12"/>
  <c r="L198" i="7"/>
  <c r="L171" i="13"/>
  <c r="L193" i="11"/>
  <c r="K201" i="11"/>
  <c r="L172" i="11"/>
  <c r="L162" i="10"/>
  <c r="L166" i="11"/>
  <c r="L197" i="8"/>
  <c r="L164" i="8"/>
  <c r="K202" i="8"/>
  <c r="L166" i="12"/>
  <c r="K177" i="10"/>
  <c r="L193" i="13"/>
  <c r="L198" i="13"/>
  <c r="L187" i="10"/>
  <c r="L170" i="8"/>
  <c r="K201" i="13"/>
  <c r="L173" i="13"/>
  <c r="L173" i="10"/>
  <c r="L172" i="7"/>
  <c r="L189" i="10"/>
  <c r="L174" i="10"/>
  <c r="L197" i="9"/>
  <c r="K178" i="8"/>
  <c r="L171" i="8"/>
  <c r="L160" i="12"/>
  <c r="L191" i="13"/>
  <c r="L191" i="12"/>
  <c r="L172" i="12"/>
  <c r="L188" i="11"/>
  <c r="L183" i="7"/>
  <c r="L172" i="9"/>
  <c r="L163" i="12"/>
  <c r="L170" i="11"/>
  <c r="L193" i="12"/>
  <c r="K202" i="13"/>
  <c r="K201" i="7"/>
  <c r="L170" i="9"/>
  <c r="L190" i="9"/>
  <c r="L182" i="12"/>
  <c r="K200" i="9"/>
  <c r="L174" i="13"/>
  <c r="L161" i="8"/>
  <c r="L185" i="7"/>
  <c r="L191" i="10"/>
  <c r="L164" i="13"/>
  <c r="L190" i="12"/>
  <c r="L183" i="8"/>
  <c r="L161" i="10"/>
  <c r="L190" i="8"/>
  <c r="L159" i="7"/>
  <c r="L191" i="9"/>
  <c r="L189" i="9"/>
  <c r="L194" i="10"/>
  <c r="L193" i="9"/>
  <c r="L163" i="11"/>
  <c r="L186" i="13"/>
  <c r="L174" i="9"/>
  <c r="K176" i="9"/>
  <c r="L175" i="7"/>
  <c r="L174" i="8"/>
  <c r="I182" i="5"/>
  <c r="L182" i="9"/>
  <c r="L165" i="10"/>
  <c r="L185" i="13"/>
  <c r="L184" i="12"/>
  <c r="L185" i="10"/>
  <c r="L172" i="10"/>
  <c r="L167" i="12"/>
  <c r="L158" i="10"/>
  <c r="L199" i="7"/>
  <c r="L163" i="7"/>
  <c r="L175" i="13"/>
  <c r="L198" i="9"/>
  <c r="L197" i="7"/>
  <c r="L174" i="11"/>
  <c r="L161" i="7"/>
  <c r="L182" i="11"/>
  <c r="L171" i="10"/>
  <c r="L164" i="10"/>
  <c r="L192" i="8"/>
  <c r="L188" i="7"/>
  <c r="L199" i="11"/>
  <c r="L167" i="13"/>
  <c r="L168" i="10"/>
  <c r="L186" i="8"/>
  <c r="L161" i="11"/>
  <c r="L170" i="10"/>
  <c r="L198" i="12"/>
  <c r="L197" i="13"/>
  <c r="L187" i="9"/>
  <c r="K177" i="8"/>
  <c r="L184" i="7"/>
  <c r="L196" i="12"/>
  <c r="L187" i="12"/>
  <c r="L196" i="10"/>
  <c r="L172" i="8"/>
  <c r="L194" i="7"/>
  <c r="K200" i="12"/>
  <c r="L175" i="12"/>
  <c r="L173" i="12"/>
  <c r="L191" i="7"/>
  <c r="L192" i="13"/>
  <c r="K177" i="7"/>
  <c r="L168" i="11"/>
  <c r="K177" i="12"/>
  <c r="L164" i="12"/>
  <c r="L197" i="11"/>
  <c r="L160" i="9"/>
  <c r="L187" i="7"/>
  <c r="L190" i="11"/>
  <c r="L184" i="10"/>
  <c r="L171" i="12"/>
  <c r="L169" i="10"/>
  <c r="L193" i="7"/>
  <c r="L166" i="10"/>
  <c r="K176" i="11"/>
  <c r="L163" i="13"/>
  <c r="K176" i="10"/>
  <c r="L159" i="13"/>
  <c r="L185" i="9"/>
  <c r="K200" i="11"/>
  <c r="L189" i="12"/>
  <c r="L159" i="11"/>
  <c r="L168" i="12"/>
  <c r="L166" i="7"/>
  <c r="L198" i="10"/>
  <c r="L190" i="7"/>
  <c r="L184" i="13"/>
  <c r="L162" i="13"/>
  <c r="L158" i="7"/>
  <c r="L182" i="13"/>
  <c r="K202" i="11"/>
  <c r="K200" i="10"/>
  <c r="L174" i="12"/>
  <c r="L195" i="12"/>
  <c r="L165" i="12"/>
  <c r="L186" i="12"/>
  <c r="L169" i="13"/>
  <c r="L159" i="12"/>
  <c r="L199" i="13"/>
  <c r="L188" i="13"/>
  <c r="L187" i="13"/>
  <c r="L189" i="11"/>
  <c r="L165" i="11"/>
  <c r="K178" i="11"/>
  <c r="L161" i="13"/>
  <c r="L170" i="13"/>
  <c r="L160" i="13"/>
  <c r="L162" i="7"/>
  <c r="K178" i="7"/>
  <c r="L172" i="13"/>
  <c r="L158" i="8"/>
  <c r="L166" i="9"/>
  <c r="L168" i="13"/>
  <c r="L182" i="7"/>
  <c r="L163" i="8"/>
  <c r="K178" i="9"/>
  <c r="L167" i="10"/>
  <c r="L163" i="9"/>
  <c r="L195" i="7"/>
  <c r="L162" i="9"/>
  <c r="L175" i="9"/>
  <c r="L160" i="11"/>
  <c r="L186" i="9"/>
  <c r="L182" i="8"/>
  <c r="L158" i="12"/>
  <c r="K202" i="12"/>
  <c r="L191" i="8"/>
  <c r="L192" i="7"/>
  <c r="L188" i="9"/>
  <c r="L186" i="10"/>
  <c r="L183" i="12"/>
  <c r="L159" i="8"/>
  <c r="L195" i="8"/>
  <c r="K200" i="7"/>
  <c r="K177" i="11"/>
  <c r="L167" i="8"/>
  <c r="L170" i="7"/>
  <c r="L184" i="9"/>
  <c r="L158" i="13"/>
  <c r="L192" i="10"/>
  <c r="L174" i="7"/>
  <c r="L164" i="11"/>
  <c r="L198" i="11"/>
  <c r="L197" i="12"/>
  <c r="L196" i="9"/>
  <c r="L190" i="13"/>
  <c r="L187" i="8"/>
  <c r="L190" i="10"/>
  <c r="K201" i="9"/>
  <c r="L165" i="7"/>
  <c r="L166" i="8"/>
  <c r="K176" i="13"/>
  <c r="L196" i="8"/>
  <c r="K201" i="8"/>
  <c r="K178" i="13"/>
  <c r="L160" i="7"/>
  <c r="K176" i="8"/>
  <c r="L171" i="7"/>
  <c r="L183" i="11"/>
  <c r="L168" i="7"/>
  <c r="L175" i="8"/>
  <c r="L195" i="13"/>
  <c r="L185" i="8"/>
  <c r="L193" i="8"/>
  <c r="L159" i="9"/>
  <c r="L192" i="12"/>
  <c r="K178" i="12"/>
  <c r="K176" i="12"/>
  <c r="K202" i="7"/>
  <c r="K201" i="12"/>
  <c r="L188" i="10"/>
  <c r="L194" i="9"/>
  <c r="K202" i="9"/>
  <c r="L199" i="10"/>
  <c r="L195" i="10"/>
  <c r="L188" i="12"/>
  <c r="L173" i="7"/>
  <c r="L186" i="7"/>
  <c r="K200" i="8"/>
  <c r="L189" i="8"/>
  <c r="L168" i="8"/>
  <c r="L199" i="12"/>
  <c r="L165" i="13"/>
  <c r="L196" i="13"/>
  <c r="L195" i="9"/>
  <c r="L184" i="8"/>
  <c r="L167" i="7"/>
  <c r="L185" i="12"/>
  <c r="L192" i="9"/>
  <c r="L173" i="11"/>
  <c r="L183" i="10"/>
  <c r="L161" i="9"/>
  <c r="L193" i="10"/>
  <c r="L169" i="11"/>
  <c r="L170" i="12"/>
  <c r="L160" i="10"/>
  <c r="K177" i="13"/>
  <c r="L197" i="10"/>
  <c r="K202" i="10"/>
  <c r="L194" i="12"/>
  <c r="L160" i="8"/>
  <c r="K200" i="13"/>
  <c r="L189" i="13"/>
  <c r="L173" i="9"/>
  <c r="L194" i="13"/>
  <c r="L187" i="11"/>
  <c r="L167" i="11"/>
  <c r="L182" i="10"/>
  <c r="L175" i="11"/>
  <c r="L191" i="11"/>
  <c r="L173" i="8"/>
  <c r="L175" i="10"/>
  <c r="J68" i="3"/>
  <c r="I86" i="3"/>
  <c r="J67" i="3"/>
  <c r="I85" i="3"/>
  <c r="J66" i="3"/>
  <c r="I84" i="3"/>
  <c r="K65" i="3"/>
  <c r="J83" i="3"/>
  <c r="J64" i="3"/>
  <c r="I82" i="3"/>
  <c r="L200" i="13"/>
  <c r="M197" i="10"/>
  <c r="M169" i="11"/>
  <c r="M173" i="11"/>
  <c r="M184" i="8"/>
  <c r="L178" i="12"/>
  <c r="M185" i="8"/>
  <c r="M183" i="11"/>
  <c r="M196" i="8"/>
  <c r="M166" i="8"/>
  <c r="M196" i="9"/>
  <c r="M174" i="7"/>
  <c r="M170" i="7"/>
  <c r="M183" i="12"/>
  <c r="M162" i="7"/>
  <c r="L178" i="11"/>
  <c r="M188" i="13"/>
  <c r="M195" i="12"/>
  <c r="M182" i="13"/>
  <c r="M190" i="7"/>
  <c r="M159" i="11"/>
  <c r="M159" i="13"/>
  <c r="M169" i="10"/>
  <c r="M197" i="11"/>
  <c r="M175" i="12"/>
  <c r="M197" i="13"/>
  <c r="M167" i="13"/>
  <c r="M198" i="9"/>
  <c r="M172" i="10"/>
  <c r="M184" i="12"/>
  <c r="M175" i="7"/>
  <c r="M194" i="10"/>
  <c r="M191" i="9"/>
  <c r="M164" i="13"/>
  <c r="M174" i="13"/>
  <c r="M170" i="9"/>
  <c r="M172" i="9"/>
  <c r="M188" i="11"/>
  <c r="L178" i="8"/>
  <c r="M172" i="7"/>
  <c r="M170" i="8"/>
  <c r="L177" i="10"/>
  <c r="L202" i="8"/>
  <c r="M173" i="8"/>
  <c r="M167" i="11"/>
  <c r="M189" i="13"/>
  <c r="M186" i="7"/>
  <c r="M160" i="8"/>
  <c r="L202" i="10"/>
  <c r="L177" i="13"/>
  <c r="M170" i="12"/>
  <c r="M193" i="10"/>
  <c r="M192" i="9"/>
  <c r="M167" i="7"/>
  <c r="M195" i="9"/>
  <c r="M192" i="12"/>
  <c r="M193" i="8"/>
  <c r="M195" i="13"/>
  <c r="M171" i="7"/>
  <c r="L201" i="8"/>
  <c r="M190" i="13"/>
  <c r="M175" i="10"/>
  <c r="M191" i="11"/>
  <c r="M182" i="10"/>
  <c r="M187" i="11"/>
  <c r="M173" i="9"/>
  <c r="M165" i="13"/>
  <c r="M168" i="8"/>
  <c r="L200" i="8"/>
  <c r="M173" i="7"/>
  <c r="M195" i="10"/>
  <c r="L202" i="9"/>
  <c r="M188" i="10"/>
  <c r="M182" i="8"/>
  <c r="M160" i="11"/>
  <c r="M162" i="9"/>
  <c r="M163" i="9"/>
  <c r="L178" i="9"/>
  <c r="M182" i="7"/>
  <c r="M166" i="9"/>
  <c r="L200" i="9"/>
  <c r="M172" i="11"/>
  <c r="M193" i="11"/>
  <c r="M198" i="7"/>
  <c r="M198" i="8"/>
  <c r="M158" i="11"/>
  <c r="M189" i="7"/>
  <c r="M194" i="12"/>
  <c r="M161" i="9"/>
  <c r="L202" i="7"/>
  <c r="M175" i="8"/>
  <c r="L178" i="13"/>
  <c r="M187" i="8"/>
  <c r="M158" i="13"/>
  <c r="M195" i="8"/>
  <c r="M191" i="8"/>
  <c r="M170" i="13"/>
  <c r="M159" i="12"/>
  <c r="L200" i="10"/>
  <c r="M166" i="7"/>
  <c r="M163" i="13"/>
  <c r="M184" i="10"/>
  <c r="L177" i="12"/>
  <c r="M191" i="7"/>
  <c r="M196" i="10"/>
  <c r="L177" i="8"/>
  <c r="M186" i="8"/>
  <c r="M164" i="10"/>
  <c r="M158" i="10"/>
  <c r="J182" i="5"/>
  <c r="M163" i="11"/>
  <c r="M190" i="8"/>
  <c r="M185" i="7"/>
  <c r="L202" i="13"/>
  <c r="M191" i="12"/>
  <c r="M173" i="13"/>
  <c r="M196" i="11"/>
  <c r="M171" i="11"/>
  <c r="M164" i="9"/>
  <c r="M185" i="11"/>
  <c r="M169" i="9"/>
  <c r="M192" i="11"/>
  <c r="M183" i="9"/>
  <c r="M194" i="8"/>
  <c r="L176" i="7"/>
  <c r="M162" i="11"/>
  <c r="M194" i="13"/>
  <c r="M189" i="8"/>
  <c r="M199" i="10"/>
  <c r="M194" i="9"/>
  <c r="L201" i="12"/>
  <c r="M186" i="9"/>
  <c r="M175" i="9"/>
  <c r="M195" i="7"/>
  <c r="M167" i="10"/>
  <c r="M163" i="8"/>
  <c r="M168" i="13"/>
  <c r="M158" i="8"/>
  <c r="M182" i="11"/>
  <c r="M162" i="10"/>
  <c r="L201" i="11"/>
  <c r="M171" i="13"/>
  <c r="M169" i="12"/>
  <c r="M165" i="9"/>
  <c r="M162" i="8"/>
  <c r="M160" i="10"/>
  <c r="M185" i="12"/>
  <c r="M196" i="13"/>
  <c r="M159" i="9"/>
  <c r="L176" i="8"/>
  <c r="L201" i="9"/>
  <c r="M198" i="11"/>
  <c r="L177" i="11"/>
  <c r="M188" i="9"/>
  <c r="M172" i="13"/>
  <c r="M189" i="11"/>
  <c r="M186" i="12"/>
  <c r="M162" i="13"/>
  <c r="L200" i="11"/>
  <c r="M166" i="10"/>
  <c r="M187" i="7"/>
  <c r="L177" i="7"/>
  <c r="M194" i="7"/>
  <c r="M196" i="12"/>
  <c r="M170" i="10"/>
  <c r="M188" i="7"/>
  <c r="M174" i="11"/>
  <c r="M163" i="7"/>
  <c r="M165" i="10"/>
  <c r="M174" i="9"/>
  <c r="M183" i="8"/>
  <c r="M182" i="12"/>
  <c r="M170" i="11"/>
  <c r="M160" i="12"/>
  <c r="M174" i="10"/>
  <c r="M198" i="13"/>
  <c r="M197" i="8"/>
  <c r="M199" i="9"/>
  <c r="M165" i="8"/>
  <c r="M183" i="13"/>
  <c r="M164" i="7"/>
  <c r="M169" i="7"/>
  <c r="M194" i="11"/>
  <c r="M188" i="8"/>
  <c r="L178" i="10"/>
  <c r="M175" i="11"/>
  <c r="M199" i="12"/>
  <c r="M188" i="12"/>
  <c r="M183" i="10"/>
  <c r="L176" i="12"/>
  <c r="M168" i="7"/>
  <c r="M160" i="7"/>
  <c r="L176" i="13"/>
  <c r="M165" i="7"/>
  <c r="M190" i="10"/>
  <c r="M197" i="12"/>
  <c r="M164" i="11"/>
  <c r="M192" i="10"/>
  <c r="M184" i="9"/>
  <c r="M167" i="8"/>
  <c r="L200" i="7"/>
  <c r="M159" i="8"/>
  <c r="M186" i="10"/>
  <c r="M192" i="7"/>
  <c r="L202" i="12"/>
  <c r="M158" i="12"/>
  <c r="L178" i="7"/>
  <c r="M160" i="13"/>
  <c r="M161" i="13"/>
  <c r="M165" i="11"/>
  <c r="M187" i="13"/>
  <c r="M199" i="13"/>
  <c r="M169" i="13"/>
  <c r="M165" i="12"/>
  <c r="M174" i="12"/>
  <c r="L202" i="11"/>
  <c r="M158" i="7"/>
  <c r="M184" i="13"/>
  <c r="M198" i="10"/>
  <c r="M168" i="12"/>
  <c r="M189" i="12"/>
  <c r="M185" i="9"/>
  <c r="L176" i="10"/>
  <c r="L176" i="11"/>
  <c r="M193" i="7"/>
  <c r="M171" i="12"/>
  <c r="M190" i="11"/>
  <c r="M160" i="9"/>
  <c r="M164" i="12"/>
  <c r="M168" i="11"/>
  <c r="M192" i="13"/>
  <c r="M173" i="12"/>
  <c r="L200" i="12"/>
  <c r="M172" i="8"/>
  <c r="M187" i="12"/>
  <c r="M184" i="7"/>
  <c r="M187" i="9"/>
  <c r="M198" i="12"/>
  <c r="M161" i="11"/>
  <c r="M168" i="10"/>
  <c r="M199" i="11"/>
  <c r="M192" i="8"/>
  <c r="M171" i="10"/>
  <c r="M161" i="7"/>
  <c r="M197" i="7"/>
  <c r="M175" i="13"/>
  <c r="M199" i="7"/>
  <c r="M167" i="12"/>
  <c r="M185" i="10"/>
  <c r="M185" i="13"/>
  <c r="M182" i="9"/>
  <c r="M174" i="8"/>
  <c r="L176" i="9"/>
  <c r="M186" i="13"/>
  <c r="M193" i="9"/>
  <c r="M189" i="9"/>
  <c r="M159" i="7"/>
  <c r="M161" i="10"/>
  <c r="M190" i="12"/>
  <c r="M191" i="10"/>
  <c r="M161" i="8"/>
  <c r="M190" i="9"/>
  <c r="L201" i="7"/>
  <c r="M193" i="12"/>
  <c r="M163" i="12"/>
  <c r="M183" i="7"/>
  <c r="M172" i="12"/>
  <c r="M191" i="13"/>
  <c r="M171" i="8"/>
  <c r="M197" i="9"/>
  <c r="M189" i="10"/>
  <c r="M173" i="10"/>
  <c r="L201" i="13"/>
  <c r="M187" i="10"/>
  <c r="M193" i="13"/>
  <c r="M166" i="12"/>
  <c r="M164" i="8"/>
  <c r="M166" i="11"/>
  <c r="J158" i="5"/>
  <c r="M186" i="11"/>
  <c r="M158" i="9"/>
  <c r="M171" i="9"/>
  <c r="M195" i="11"/>
  <c r="M166" i="13"/>
  <c r="M167" i="9"/>
  <c r="M168" i="9"/>
  <c r="M169" i="8"/>
  <c r="M184" i="11"/>
  <c r="M162" i="12"/>
  <c r="M161" i="12"/>
  <c r="M159" i="10"/>
  <c r="L201" i="10"/>
  <c r="M163" i="10"/>
  <c r="M199" i="8"/>
  <c r="M196" i="7"/>
  <c r="L65" i="3"/>
  <c r="K83" i="3"/>
  <c r="K66" i="3"/>
  <c r="J84" i="3"/>
  <c r="K64" i="3"/>
  <c r="J82" i="3"/>
  <c r="K67" i="3"/>
  <c r="J85" i="3"/>
  <c r="K68" i="3"/>
  <c r="J86" i="3"/>
  <c r="N183" i="13"/>
  <c r="N199" i="9"/>
  <c r="N182" i="12"/>
  <c r="N174" i="9"/>
  <c r="N196" i="12"/>
  <c r="N166" i="10"/>
  <c r="N189" i="11"/>
  <c r="M176" i="8"/>
  <c r="N196" i="13"/>
  <c r="N165" i="9"/>
  <c r="N158" i="8"/>
  <c r="N186" i="9"/>
  <c r="N162" i="11"/>
  <c r="N192" i="11"/>
  <c r="N193" i="11"/>
  <c r="N182" i="7"/>
  <c r="N160" i="11"/>
  <c r="N187" i="11"/>
  <c r="N190" i="13"/>
  <c r="N193" i="8"/>
  <c r="N189" i="13"/>
  <c r="N184" i="12"/>
  <c r="N196" i="7"/>
  <c r="N159" i="10"/>
  <c r="N169" i="8"/>
  <c r="N167" i="9"/>
  <c r="N158" i="9"/>
  <c r="N164" i="8"/>
  <c r="M201" i="13"/>
  <c r="N172" i="12"/>
  <c r="N161" i="8"/>
  <c r="K158" i="5"/>
  <c r="N164" i="7"/>
  <c r="N199" i="8"/>
  <c r="M201" i="10"/>
  <c r="N161" i="12"/>
  <c r="N184" i="11"/>
  <c r="N168" i="9"/>
  <c r="N166" i="13"/>
  <c r="N171" i="9"/>
  <c r="N186" i="11"/>
  <c r="N166" i="11"/>
  <c r="N166" i="12"/>
  <c r="N187" i="10"/>
  <c r="N173" i="10"/>
  <c r="N197" i="9"/>
  <c r="N191" i="13"/>
  <c r="N183" i="7"/>
  <c r="N193" i="12"/>
  <c r="N190" i="9"/>
  <c r="N191" i="10"/>
  <c r="N161" i="10"/>
  <c r="N189" i="9"/>
  <c r="N186" i="13"/>
  <c r="N174" i="8"/>
  <c r="N185" i="13"/>
  <c r="N167" i="12"/>
  <c r="N175" i="13"/>
  <c r="N161" i="7"/>
  <c r="N192" i="8"/>
  <c r="N168" i="10"/>
  <c r="N198" i="12"/>
  <c r="N184" i="7"/>
  <c r="N172" i="8"/>
  <c r="N173" i="12"/>
  <c r="N168" i="11"/>
  <c r="N160" i="9"/>
  <c r="N171" i="12"/>
  <c r="M176" i="11"/>
  <c r="N185" i="9"/>
  <c r="N168" i="12"/>
  <c r="N184" i="13"/>
  <c r="M202" i="11"/>
  <c r="N165" i="12"/>
  <c r="N199" i="13"/>
  <c r="N165" i="11"/>
  <c r="N160" i="13"/>
  <c r="N192" i="7"/>
  <c r="N159" i="8"/>
  <c r="N167" i="8"/>
  <c r="N192" i="10"/>
  <c r="N197" i="12"/>
  <c r="N165" i="7"/>
  <c r="N160" i="7"/>
  <c r="M176" i="12"/>
  <c r="N188" i="12"/>
  <c r="N175" i="11"/>
  <c r="N169" i="12"/>
  <c r="M201" i="11"/>
  <c r="N182" i="11"/>
  <c r="N191" i="12"/>
  <c r="N185" i="7"/>
  <c r="N163" i="11"/>
  <c r="N158" i="10"/>
  <c r="N186" i="8"/>
  <c r="N196" i="10"/>
  <c r="M177" i="12"/>
  <c r="N163" i="13"/>
  <c r="M200" i="10"/>
  <c r="N170" i="13"/>
  <c r="N195" i="8"/>
  <c r="N187" i="8"/>
  <c r="N175" i="8"/>
  <c r="N161" i="9"/>
  <c r="N189" i="7"/>
  <c r="M202" i="9"/>
  <c r="N167" i="7"/>
  <c r="N193" i="10"/>
  <c r="M177" i="13"/>
  <c r="N160" i="8"/>
  <c r="N173" i="11"/>
  <c r="N197" i="10"/>
  <c r="N158" i="12"/>
  <c r="N188" i="8"/>
  <c r="N198" i="13"/>
  <c r="N163" i="7"/>
  <c r="M177" i="7"/>
  <c r="N188" i="9"/>
  <c r="N195" i="7"/>
  <c r="N194" i="9"/>
  <c r="N194" i="8"/>
  <c r="N171" i="11"/>
  <c r="N198" i="8"/>
  <c r="M200" i="9"/>
  <c r="N163" i="9"/>
  <c r="N173" i="7"/>
  <c r="N173" i="8"/>
  <c r="N172" i="7"/>
  <c r="N170" i="9"/>
  <c r="N194" i="10"/>
  <c r="N197" i="13"/>
  <c r="N159" i="13"/>
  <c r="N195" i="12"/>
  <c r="N183" i="12"/>
  <c r="N166" i="8"/>
  <c r="M178" i="12"/>
  <c r="N162" i="12"/>
  <c r="N195" i="11"/>
  <c r="N193" i="13"/>
  <c r="N189" i="10"/>
  <c r="N163" i="12"/>
  <c r="M201" i="7"/>
  <c r="N190" i="12"/>
  <c r="N159" i="7"/>
  <c r="N193" i="9"/>
  <c r="M176" i="9"/>
  <c r="N182" i="9"/>
  <c r="N185" i="10"/>
  <c r="N199" i="7"/>
  <c r="N197" i="7"/>
  <c r="N171" i="10"/>
  <c r="N199" i="11"/>
  <c r="N161" i="11"/>
  <c r="N187" i="9"/>
  <c r="N187" i="12"/>
  <c r="M200" i="12"/>
  <c r="N192" i="13"/>
  <c r="N164" i="12"/>
  <c r="N190" i="11"/>
  <c r="N193" i="7"/>
  <c r="M176" i="10"/>
  <c r="N189" i="12"/>
  <c r="N198" i="10"/>
  <c r="N158" i="7"/>
  <c r="N174" i="12"/>
  <c r="N169" i="13"/>
  <c r="N187" i="13"/>
  <c r="N161" i="13"/>
  <c r="M178" i="7"/>
  <c r="M202" i="12"/>
  <c r="N186" i="10"/>
  <c r="M200" i="7"/>
  <c r="N184" i="9"/>
  <c r="N164" i="11"/>
  <c r="N190" i="10"/>
  <c r="M176" i="13"/>
  <c r="N168" i="7"/>
  <c r="N183" i="10"/>
  <c r="N199" i="12"/>
  <c r="M178" i="10"/>
  <c r="N171" i="13"/>
  <c r="N162" i="10"/>
  <c r="N173" i="13"/>
  <c r="M202" i="13"/>
  <c r="N190" i="8"/>
  <c r="K182" i="5"/>
  <c r="N164" i="10"/>
  <c r="M177" i="8"/>
  <c r="N191" i="7"/>
  <c r="N184" i="10"/>
  <c r="N166" i="7"/>
  <c r="N159" i="12"/>
  <c r="N191" i="8"/>
  <c r="N158" i="13"/>
  <c r="M178" i="13"/>
  <c r="M202" i="7"/>
  <c r="N194" i="12"/>
  <c r="N188" i="10"/>
  <c r="N195" i="10"/>
  <c r="N195" i="9"/>
  <c r="N192" i="9"/>
  <c r="N170" i="12"/>
  <c r="M202" i="10"/>
  <c r="N184" i="8"/>
  <c r="N169" i="11"/>
  <c r="M200" i="13"/>
  <c r="N169" i="7"/>
  <c r="N160" i="12"/>
  <c r="N188" i="7"/>
  <c r="N162" i="13"/>
  <c r="N198" i="11"/>
  <c r="N160" i="10"/>
  <c r="N163" i="8"/>
  <c r="N189" i="8"/>
  <c r="N185" i="11"/>
  <c r="N168" i="8"/>
  <c r="N191" i="11"/>
  <c r="N171" i="7"/>
  <c r="M177" i="10"/>
  <c r="N188" i="11"/>
  <c r="N164" i="13"/>
  <c r="N198" i="9"/>
  <c r="N197" i="11"/>
  <c r="N190" i="7"/>
  <c r="M178" i="11"/>
  <c r="N174" i="7"/>
  <c r="N183" i="11"/>
  <c r="N163" i="10"/>
  <c r="N171" i="8"/>
  <c r="N194" i="11"/>
  <c r="N165" i="8"/>
  <c r="N197" i="8"/>
  <c r="N174" i="10"/>
  <c r="N170" i="11"/>
  <c r="N183" i="8"/>
  <c r="N165" i="10"/>
  <c r="N174" i="11"/>
  <c r="N170" i="10"/>
  <c r="N194" i="7"/>
  <c r="N187" i="7"/>
  <c r="M200" i="11"/>
  <c r="N186" i="12"/>
  <c r="N172" i="13"/>
  <c r="M177" i="11"/>
  <c r="M201" i="9"/>
  <c r="N159" i="9"/>
  <c r="N185" i="12"/>
  <c r="N162" i="8"/>
  <c r="N168" i="13"/>
  <c r="N167" i="10"/>
  <c r="N175" i="9"/>
  <c r="M201" i="12"/>
  <c r="N199" i="10"/>
  <c r="N194" i="13"/>
  <c r="M176" i="7"/>
  <c r="N183" i="9"/>
  <c r="N169" i="9"/>
  <c r="N164" i="9"/>
  <c r="N196" i="11"/>
  <c r="N158" i="11"/>
  <c r="N198" i="7"/>
  <c r="N172" i="11"/>
  <c r="N166" i="9"/>
  <c r="M178" i="9"/>
  <c r="N162" i="9"/>
  <c r="N182" i="8"/>
  <c r="M200" i="8"/>
  <c r="N165" i="13"/>
  <c r="N173" i="9"/>
  <c r="N182" i="10"/>
  <c r="N175" i="10"/>
  <c r="M201" i="8"/>
  <c r="N195" i="13"/>
  <c r="N192" i="12"/>
  <c r="N186" i="7"/>
  <c r="N167" i="11"/>
  <c r="M202" i="8"/>
  <c r="N170" i="8"/>
  <c r="M178" i="8"/>
  <c r="N172" i="9"/>
  <c r="N174" i="13"/>
  <c r="N191" i="9"/>
  <c r="N175" i="7"/>
  <c r="N172" i="10"/>
  <c r="N167" i="13"/>
  <c r="N175" i="12"/>
  <c r="N169" i="10"/>
  <c r="N159" i="11"/>
  <c r="N182" i="13"/>
  <c r="N188" i="13"/>
  <c r="N162" i="7"/>
  <c r="N170" i="7"/>
  <c r="N196" i="9"/>
  <c r="N196" i="8"/>
  <c r="N185" i="8"/>
  <c r="L67" i="3"/>
  <c r="K85" i="3"/>
  <c r="L66" i="3"/>
  <c r="K84" i="3"/>
  <c r="L64" i="3"/>
  <c r="K82" i="3"/>
  <c r="L68" i="3"/>
  <c r="K86" i="3"/>
  <c r="M65" i="3"/>
  <c r="L83" i="3"/>
  <c r="O158" i="11"/>
  <c r="O160" i="10"/>
  <c r="O162" i="13"/>
  <c r="O160" i="12"/>
  <c r="O184" i="8"/>
  <c r="O195" i="10"/>
  <c r="O166" i="8"/>
  <c r="O197" i="13"/>
  <c r="O170" i="9"/>
  <c r="L158" i="5"/>
  <c r="O182" i="12"/>
  <c r="O162" i="7"/>
  <c r="O169" i="10"/>
  <c r="O175" i="7"/>
  <c r="O174" i="13"/>
  <c r="N202" i="8"/>
  <c r="O195" i="13"/>
  <c r="O173" i="9"/>
  <c r="O162" i="9"/>
  <c r="O198" i="7"/>
  <c r="O196" i="11"/>
  <c r="O169" i="9"/>
  <c r="O199" i="10"/>
  <c r="O175" i="9"/>
  <c r="O168" i="13"/>
  <c r="O185" i="12"/>
  <c r="N201" i="9"/>
  <c r="O172" i="13"/>
  <c r="N200" i="11"/>
  <c r="O194" i="7"/>
  <c r="O174" i="11"/>
  <c r="O183" i="8"/>
  <c r="O174" i="10"/>
  <c r="O165" i="8"/>
  <c r="O171" i="8"/>
  <c r="O183" i="11"/>
  <c r="N178" i="11"/>
  <c r="O197" i="11"/>
  <c r="O164" i="13"/>
  <c r="N177" i="10"/>
  <c r="O191" i="11"/>
  <c r="O196" i="8"/>
  <c r="O170" i="7"/>
  <c r="O188" i="13"/>
  <c r="O159" i="11"/>
  <c r="O175" i="12"/>
  <c r="O172" i="10"/>
  <c r="O191" i="9"/>
  <c r="O172" i="9"/>
  <c r="O170" i="8"/>
  <c r="O167" i="11"/>
  <c r="O192" i="12"/>
  <c r="N201" i="8"/>
  <c r="O182" i="10"/>
  <c r="O165" i="13"/>
  <c r="O182" i="8"/>
  <c r="N178" i="9"/>
  <c r="O172" i="11"/>
  <c r="O164" i="9"/>
  <c r="O183" i="9"/>
  <c r="O194" i="13"/>
  <c r="N201" i="12"/>
  <c r="O167" i="10"/>
  <c r="O162" i="8"/>
  <c r="O159" i="9"/>
  <c r="N177" i="11"/>
  <c r="O186" i="12"/>
  <c r="O187" i="7"/>
  <c r="O170" i="10"/>
  <c r="O165" i="10"/>
  <c r="O170" i="11"/>
  <c r="O197" i="8"/>
  <c r="O194" i="11"/>
  <c r="O163" i="10"/>
  <c r="O174" i="7"/>
  <c r="O190" i="7"/>
  <c r="O198" i="9"/>
  <c r="O188" i="11"/>
  <c r="O171" i="7"/>
  <c r="O168" i="8"/>
  <c r="N202" i="10"/>
  <c r="O192" i="9"/>
  <c r="N202" i="7"/>
  <c r="O158" i="13"/>
  <c r="O159" i="12"/>
  <c r="O184" i="10"/>
  <c r="N177" i="8"/>
  <c r="L182" i="5"/>
  <c r="N202" i="13"/>
  <c r="O162" i="10"/>
  <c r="O199" i="12"/>
  <c r="O168" i="7"/>
  <c r="O190" i="10"/>
  <c r="O184" i="9"/>
  <c r="O186" i="10"/>
  <c r="N178" i="7"/>
  <c r="O187" i="13"/>
  <c r="O174" i="12"/>
  <c r="O198" i="10"/>
  <c r="N176" i="10"/>
  <c r="O190" i="11"/>
  <c r="O192" i="13"/>
  <c r="O187" i="12"/>
  <c r="O161" i="11"/>
  <c r="O171" i="10"/>
  <c r="O199" i="7"/>
  <c r="O182" i="9"/>
  <c r="O193" i="9"/>
  <c r="O190" i="12"/>
  <c r="O163" i="12"/>
  <c r="O193" i="13"/>
  <c r="O162" i="12"/>
  <c r="O173" i="7"/>
  <c r="N200" i="9"/>
  <c r="O171" i="11"/>
  <c r="O194" i="9"/>
  <c r="O188" i="9"/>
  <c r="O163" i="7"/>
  <c r="O188" i="8"/>
  <c r="O197" i="10"/>
  <c r="N177" i="13"/>
  <c r="O167" i="7"/>
  <c r="O161" i="9"/>
  <c r="O187" i="8"/>
  <c r="O170" i="13"/>
  <c r="O163" i="13"/>
  <c r="O196" i="10"/>
  <c r="O158" i="10"/>
  <c r="O185" i="7"/>
  <c r="O169" i="12"/>
  <c r="O188" i="12"/>
  <c r="O160" i="7"/>
  <c r="O197" i="12"/>
  <c r="O167" i="8"/>
  <c r="O192" i="7"/>
  <c r="O165" i="11"/>
  <c r="O165" i="12"/>
  <c r="O184" i="13"/>
  <c r="O185" i="9"/>
  <c r="O171" i="12"/>
  <c r="O168" i="11"/>
  <c r="O172" i="8"/>
  <c r="O198" i="12"/>
  <c r="O192" i="8"/>
  <c r="O175" i="13"/>
  <c r="O185" i="13"/>
  <c r="O186" i="13"/>
  <c r="O161" i="10"/>
  <c r="O190" i="9"/>
  <c r="O183" i="7"/>
  <c r="O197" i="9"/>
  <c r="O187" i="10"/>
  <c r="O166" i="11"/>
  <c r="O171" i="9"/>
  <c r="O168" i="9"/>
  <c r="O161" i="12"/>
  <c r="O199" i="8"/>
  <c r="O172" i="12"/>
  <c r="O164" i="8"/>
  <c r="O167" i="9"/>
  <c r="O159" i="10"/>
  <c r="O184" i="12"/>
  <c r="O193" i="8"/>
  <c r="O187" i="11"/>
  <c r="O182" i="7"/>
  <c r="O192" i="11"/>
  <c r="O186" i="9"/>
  <c r="O170" i="12"/>
  <c r="O195" i="9"/>
  <c r="O194" i="12"/>
  <c r="N178" i="13"/>
  <c r="O191" i="8"/>
  <c r="O166" i="7"/>
  <c r="O191" i="7"/>
  <c r="O164" i="10"/>
  <c r="O190" i="8"/>
  <c r="O173" i="13"/>
  <c r="O171" i="13"/>
  <c r="O183" i="10"/>
  <c r="N176" i="13"/>
  <c r="O164" i="11"/>
  <c r="N200" i="7"/>
  <c r="N202" i="12"/>
  <c r="O161" i="13"/>
  <c r="O169" i="13"/>
  <c r="O158" i="7"/>
  <c r="O189" i="12"/>
  <c r="O193" i="7"/>
  <c r="O164" i="12"/>
  <c r="N200" i="12"/>
  <c r="O187" i="9"/>
  <c r="O199" i="11"/>
  <c r="O197" i="7"/>
  <c r="O185" i="10"/>
  <c r="N176" i="9"/>
  <c r="O159" i="7"/>
  <c r="N201" i="7"/>
  <c r="O189" i="10"/>
  <c r="O195" i="11"/>
  <c r="O163" i="9"/>
  <c r="O198" i="8"/>
  <c r="O194" i="8"/>
  <c r="O195" i="7"/>
  <c r="N177" i="7"/>
  <c r="O198" i="13"/>
  <c r="O173" i="11"/>
  <c r="O160" i="8"/>
  <c r="O193" i="10"/>
  <c r="O189" i="7"/>
  <c r="O175" i="8"/>
  <c r="O195" i="8"/>
  <c r="N200" i="10"/>
  <c r="N177" i="12"/>
  <c r="O186" i="8"/>
  <c r="O163" i="11"/>
  <c r="O191" i="12"/>
  <c r="N201" i="11"/>
  <c r="O175" i="11"/>
  <c r="N176" i="12"/>
  <c r="O165" i="7"/>
  <c r="O192" i="10"/>
  <c r="O159" i="8"/>
  <c r="O160" i="13"/>
  <c r="O199" i="13"/>
  <c r="N202" i="11"/>
  <c r="O168" i="12"/>
  <c r="N176" i="11"/>
  <c r="O160" i="9"/>
  <c r="O173" i="12"/>
  <c r="O184" i="7"/>
  <c r="O168" i="10"/>
  <c r="O161" i="7"/>
  <c r="O167" i="12"/>
  <c r="O174" i="8"/>
  <c r="O189" i="9"/>
  <c r="O191" i="10"/>
  <c r="O193" i="12"/>
  <c r="O191" i="13"/>
  <c r="O173" i="10"/>
  <c r="O166" i="12"/>
  <c r="O186" i="11"/>
  <c r="O166" i="13"/>
  <c r="O184" i="11"/>
  <c r="N201" i="10"/>
  <c r="O164" i="7"/>
  <c r="O161" i="8"/>
  <c r="N201" i="13"/>
  <c r="O158" i="9"/>
  <c r="O169" i="8"/>
  <c r="O196" i="7"/>
  <c r="O189" i="13"/>
  <c r="O190" i="13"/>
  <c r="O160" i="11"/>
  <c r="O193" i="11"/>
  <c r="O162" i="11"/>
  <c r="O158" i="8"/>
  <c r="O189" i="8"/>
  <c r="N200" i="13"/>
  <c r="N178" i="10"/>
  <c r="O195" i="12"/>
  <c r="O173" i="8"/>
  <c r="O182" i="11"/>
  <c r="O196" i="13"/>
  <c r="O189" i="11"/>
  <c r="O196" i="12"/>
  <c r="O183" i="13"/>
  <c r="O185" i="8"/>
  <c r="O196" i="9"/>
  <c r="O182" i="13"/>
  <c r="O167" i="13"/>
  <c r="N178" i="8"/>
  <c r="O186" i="7"/>
  <c r="O175" i="10"/>
  <c r="N200" i="8"/>
  <c r="O166" i="9"/>
  <c r="N176" i="7"/>
  <c r="O185" i="11"/>
  <c r="O163" i="8"/>
  <c r="O198" i="11"/>
  <c r="O188" i="7"/>
  <c r="O169" i="7"/>
  <c r="O169" i="11"/>
  <c r="O188" i="10"/>
  <c r="N178" i="12"/>
  <c r="O183" i="12"/>
  <c r="O159" i="13"/>
  <c r="O194" i="10"/>
  <c r="O172" i="7"/>
  <c r="O158" i="12"/>
  <c r="N202" i="9"/>
  <c r="O165" i="9"/>
  <c r="N176" i="8"/>
  <c r="O166" i="10"/>
  <c r="O174" i="9"/>
  <c r="O199" i="9"/>
  <c r="M64" i="3"/>
  <c r="L82" i="3"/>
  <c r="N65" i="3"/>
  <c r="M83" i="3"/>
  <c r="M68" i="3"/>
  <c r="L86" i="3"/>
  <c r="M67" i="3"/>
  <c r="L85" i="3"/>
  <c r="M66" i="3"/>
  <c r="L84" i="3"/>
  <c r="O176" i="7"/>
  <c r="P186" i="7"/>
  <c r="P196" i="9"/>
  <c r="P189" i="11"/>
  <c r="P193" i="11"/>
  <c r="P190" i="13"/>
  <c r="P161" i="8"/>
  <c r="O201" i="10"/>
  <c r="P191" i="13"/>
  <c r="P191" i="10"/>
  <c r="P184" i="7"/>
  <c r="P168" i="12"/>
  <c r="P159" i="8"/>
  <c r="P175" i="11"/>
  <c r="P186" i="8"/>
  <c r="P193" i="10"/>
  <c r="O177" i="7"/>
  <c r="P163" i="9"/>
  <c r="P185" i="10"/>
  <c r="O200" i="12"/>
  <c r="P158" i="7"/>
  <c r="O200" i="7"/>
  <c r="O176" i="13"/>
  <c r="P191" i="7"/>
  <c r="P191" i="8"/>
  <c r="P170" i="12"/>
  <c r="O202" i="10"/>
  <c r="P198" i="9"/>
  <c r="P194" i="11"/>
  <c r="P170" i="11"/>
  <c r="P186" i="12"/>
  <c r="P159" i="9"/>
  <c r="P194" i="13"/>
  <c r="P164" i="9"/>
  <c r="P182" i="10"/>
  <c r="P192" i="12"/>
  <c r="P175" i="12"/>
  <c r="P188" i="13"/>
  <c r="P197" i="11"/>
  <c r="P183" i="11"/>
  <c r="P194" i="7"/>
  <c r="P172" i="13"/>
  <c r="P169" i="9"/>
  <c r="P198" i="7"/>
  <c r="O202" i="9"/>
  <c r="P194" i="10"/>
  <c r="P169" i="7"/>
  <c r="P198" i="11"/>
  <c r="P199" i="9"/>
  <c r="P166" i="10"/>
  <c r="P165" i="9"/>
  <c r="P166" i="9"/>
  <c r="P175" i="10"/>
  <c r="P182" i="13"/>
  <c r="P185" i="8"/>
  <c r="P196" i="12"/>
  <c r="P196" i="13"/>
  <c r="P182" i="11"/>
  <c r="P162" i="11"/>
  <c r="P189" i="13"/>
  <c r="P169" i="8"/>
  <c r="O201" i="13"/>
  <c r="P164" i="7"/>
  <c r="P186" i="11"/>
  <c r="P173" i="10"/>
  <c r="P193" i="12"/>
  <c r="P189" i="9"/>
  <c r="P168" i="10"/>
  <c r="O176" i="11"/>
  <c r="P160" i="13"/>
  <c r="O177" i="12"/>
  <c r="P172" i="7"/>
  <c r="P159" i="13"/>
  <c r="O178" i="12"/>
  <c r="P169" i="11"/>
  <c r="P188" i="7"/>
  <c r="P163" i="8"/>
  <c r="P173" i="8"/>
  <c r="O178" i="10"/>
  <c r="P189" i="8"/>
  <c r="P186" i="9"/>
  <c r="P182" i="7"/>
  <c r="P193" i="8"/>
  <c r="P159" i="10"/>
  <c r="P164" i="8"/>
  <c r="P199" i="8"/>
  <c r="P168" i="9"/>
  <c r="P166" i="11"/>
  <c r="P197" i="9"/>
  <c r="P190" i="9"/>
  <c r="P186" i="13"/>
  <c r="P175" i="13"/>
  <c r="P198" i="12"/>
  <c r="P168" i="11"/>
  <c r="P185" i="9"/>
  <c r="P165" i="12"/>
  <c r="P192" i="7"/>
  <c r="P197" i="12"/>
  <c r="P188" i="12"/>
  <c r="P185" i="7"/>
  <c r="P196" i="10"/>
  <c r="P170" i="13"/>
  <c r="P161" i="9"/>
  <c r="O177" i="13"/>
  <c r="P188" i="8"/>
  <c r="P188" i="9"/>
  <c r="P171" i="11"/>
  <c r="P173" i="7"/>
  <c r="P193" i="13"/>
  <c r="P190" i="12"/>
  <c r="P182" i="9"/>
  <c r="P171" i="10"/>
  <c r="P187" i="12"/>
  <c r="P190" i="11"/>
  <c r="P198" i="10"/>
  <c r="P187" i="13"/>
  <c r="P186" i="10"/>
  <c r="P190" i="10"/>
  <c r="P199" i="12"/>
  <c r="O202" i="13"/>
  <c r="O177" i="8"/>
  <c r="P159" i="12"/>
  <c r="O202" i="7"/>
  <c r="P173" i="9"/>
  <c r="O202" i="8"/>
  <c r="P175" i="7"/>
  <c r="P162" i="7"/>
  <c r="O176" i="8"/>
  <c r="P167" i="13"/>
  <c r="P183" i="13"/>
  <c r="P158" i="8"/>
  <c r="P158" i="9"/>
  <c r="P166" i="12"/>
  <c r="P161" i="7"/>
  <c r="P199" i="13"/>
  <c r="P191" i="12"/>
  <c r="P175" i="8"/>
  <c r="P194" i="8"/>
  <c r="P159" i="7"/>
  <c r="P193" i="7"/>
  <c r="P171" i="13"/>
  <c r="P174" i="7"/>
  <c r="P170" i="10"/>
  <c r="P167" i="10"/>
  <c r="P182" i="8"/>
  <c r="P191" i="9"/>
  <c r="O177" i="10"/>
  <c r="P183" i="8"/>
  <c r="P185" i="12"/>
  <c r="P166" i="8"/>
  <c r="P162" i="13"/>
  <c r="P188" i="10"/>
  <c r="P195" i="12"/>
  <c r="P192" i="11"/>
  <c r="P187" i="11"/>
  <c r="P184" i="12"/>
  <c r="P167" i="9"/>
  <c r="P172" i="12"/>
  <c r="P161" i="12"/>
  <c r="P171" i="9"/>
  <c r="P187" i="10"/>
  <c r="P183" i="7"/>
  <c r="P161" i="10"/>
  <c r="P185" i="13"/>
  <c r="P192" i="8"/>
  <c r="P172" i="8"/>
  <c r="P171" i="12"/>
  <c r="P184" i="13"/>
  <c r="P165" i="11"/>
  <c r="P167" i="8"/>
  <c r="P160" i="7"/>
  <c r="P169" i="12"/>
  <c r="P158" i="10"/>
  <c r="P163" i="13"/>
  <c r="P187" i="8"/>
  <c r="P167" i="7"/>
  <c r="P197" i="10"/>
  <c r="P163" i="7"/>
  <c r="P194" i="9"/>
  <c r="O200" i="9"/>
  <c r="P162" i="12"/>
  <c r="P163" i="12"/>
  <c r="P193" i="9"/>
  <c r="P199" i="7"/>
  <c r="P161" i="11"/>
  <c r="P192" i="13"/>
  <c r="O176" i="10"/>
  <c r="P174" i="12"/>
  <c r="O178" i="7"/>
  <c r="P184" i="9"/>
  <c r="P168" i="7"/>
  <c r="P162" i="10"/>
  <c r="M182" i="5"/>
  <c r="P184" i="10"/>
  <c r="P158" i="13"/>
  <c r="P162" i="9"/>
  <c r="P195" i="13"/>
  <c r="P174" i="13"/>
  <c r="P169" i="10"/>
  <c r="P182" i="12"/>
  <c r="P158" i="11"/>
  <c r="P174" i="9"/>
  <c r="O200" i="8"/>
  <c r="P196" i="7"/>
  <c r="P166" i="13"/>
  <c r="P174" i="8"/>
  <c r="P160" i="9"/>
  <c r="P165" i="7"/>
  <c r="O200" i="10"/>
  <c r="P173" i="11"/>
  <c r="P189" i="10"/>
  <c r="P199" i="11"/>
  <c r="P161" i="13"/>
  <c r="P190" i="8"/>
  <c r="P194" i="12"/>
  <c r="P171" i="7"/>
  <c r="P170" i="8"/>
  <c r="P196" i="8"/>
  <c r="P165" i="8"/>
  <c r="P175" i="9"/>
  <c r="M158" i="5"/>
  <c r="P170" i="9"/>
  <c r="P184" i="8"/>
  <c r="P158" i="12"/>
  <c r="P183" i="12"/>
  <c r="P185" i="11"/>
  <c r="O200" i="13"/>
  <c r="O178" i="8"/>
  <c r="P160" i="11"/>
  <c r="P184" i="11"/>
  <c r="P167" i="12"/>
  <c r="P173" i="12"/>
  <c r="O202" i="11"/>
  <c r="P192" i="10"/>
  <c r="O176" i="12"/>
  <c r="O201" i="11"/>
  <c r="P163" i="11"/>
  <c r="P195" i="8"/>
  <c r="P189" i="7"/>
  <c r="P160" i="8"/>
  <c r="P198" i="13"/>
  <c r="P195" i="7"/>
  <c r="P198" i="8"/>
  <c r="P195" i="11"/>
  <c r="O201" i="7"/>
  <c r="O176" i="9"/>
  <c r="P197" i="7"/>
  <c r="P187" i="9"/>
  <c r="P164" i="12"/>
  <c r="P189" i="12"/>
  <c r="P169" i="13"/>
  <c r="O202" i="12"/>
  <c r="P164" i="11"/>
  <c r="P183" i="10"/>
  <c r="P173" i="13"/>
  <c r="P164" i="10"/>
  <c r="P166" i="7"/>
  <c r="O178" i="13"/>
  <c r="P195" i="9"/>
  <c r="P192" i="9"/>
  <c r="P168" i="8"/>
  <c r="P188" i="11"/>
  <c r="P190" i="7"/>
  <c r="P163" i="10"/>
  <c r="P197" i="8"/>
  <c r="P165" i="10"/>
  <c r="P187" i="7"/>
  <c r="O177" i="11"/>
  <c r="P162" i="8"/>
  <c r="O201" i="12"/>
  <c r="P183" i="9"/>
  <c r="P172" i="11"/>
  <c r="O178" i="9"/>
  <c r="P165" i="13"/>
  <c r="O201" i="8"/>
  <c r="P167" i="11"/>
  <c r="P172" i="9"/>
  <c r="P172" i="10"/>
  <c r="P159" i="11"/>
  <c r="P170" i="7"/>
  <c r="P191" i="11"/>
  <c r="P164" i="13"/>
  <c r="O178" i="11"/>
  <c r="P171" i="8"/>
  <c r="P174" i="10"/>
  <c r="P174" i="11"/>
  <c r="O200" i="11"/>
  <c r="O201" i="9"/>
  <c r="P168" i="13"/>
  <c r="P199" i="10"/>
  <c r="P196" i="11"/>
  <c r="P197" i="13"/>
  <c r="P195" i="10"/>
  <c r="P160" i="12"/>
  <c r="P160" i="10"/>
  <c r="N66" i="3"/>
  <c r="M84" i="3"/>
  <c r="O65" i="3"/>
  <c r="N83" i="3"/>
  <c r="N67" i="3"/>
  <c r="M85" i="3"/>
  <c r="N68" i="3"/>
  <c r="M86" i="3"/>
  <c r="N64" i="3"/>
  <c r="M82" i="3"/>
  <c r="Q160" i="10"/>
  <c r="Q175" i="9"/>
  <c r="Q171" i="7"/>
  <c r="Q199" i="11"/>
  <c r="Q174" i="8"/>
  <c r="Q193" i="7"/>
  <c r="Q191" i="12"/>
  <c r="Q158" i="9"/>
  <c r="P176" i="8"/>
  <c r="P202" i="13"/>
  <c r="Q190" i="10"/>
  <c r="Q171" i="10"/>
  <c r="Q190" i="12"/>
  <c r="P177" i="13"/>
  <c r="Q170" i="13"/>
  <c r="Q165" i="12"/>
  <c r="Q190" i="9"/>
  <c r="Q166" i="11"/>
  <c r="Q182" i="7"/>
  <c r="Q188" i="7"/>
  <c r="Q172" i="7"/>
  <c r="Q168" i="10"/>
  <c r="P201" i="13"/>
  <c r="Q196" i="12"/>
  <c r="P176" i="7"/>
  <c r="Q168" i="13"/>
  <c r="Q174" i="10"/>
  <c r="Q191" i="11"/>
  <c r="Q172" i="9"/>
  <c r="Q183" i="9"/>
  <c r="Q162" i="8"/>
  <c r="Q197" i="8"/>
  <c r="Q166" i="7"/>
  <c r="Q160" i="12"/>
  <c r="Q197" i="13"/>
  <c r="Q165" i="8"/>
  <c r="Q170" i="8"/>
  <c r="Q161" i="13"/>
  <c r="Q189" i="10"/>
  <c r="P200" i="10"/>
  <c r="Q166" i="13"/>
  <c r="P200" i="8"/>
  <c r="Q199" i="10"/>
  <c r="P201" i="9"/>
  <c r="Q174" i="11"/>
  <c r="Q171" i="8"/>
  <c r="Q164" i="13"/>
  <c r="Q170" i="7"/>
  <c r="Q172" i="10"/>
  <c r="Q167" i="11"/>
  <c r="Q165" i="13"/>
  <c r="Q172" i="11"/>
  <c r="P201" i="12"/>
  <c r="P177" i="11"/>
  <c r="Q165" i="10"/>
  <c r="Q163" i="10"/>
  <c r="Q188" i="11"/>
  <c r="Q192" i="9"/>
  <c r="P178" i="13"/>
  <c r="Q164" i="10"/>
  <c r="Q183" i="10"/>
  <c r="P202" i="12"/>
  <c r="Q189" i="12"/>
  <c r="Q187" i="9"/>
  <c r="P176" i="9"/>
  <c r="Q195" i="11"/>
  <c r="Q195" i="7"/>
  <c r="Q160" i="8"/>
  <c r="Q195" i="8"/>
  <c r="P201" i="11"/>
  <c r="Q192" i="10"/>
  <c r="Q173" i="12"/>
  <c r="Q184" i="11"/>
  <c r="P178" i="8"/>
  <c r="Q185" i="11"/>
  <c r="N158" i="5"/>
  <c r="Q158" i="11"/>
  <c r="Q169" i="10"/>
  <c r="Q195" i="13"/>
  <c r="Q184" i="10"/>
  <c r="Q162" i="10"/>
  <c r="Q184" i="9"/>
  <c r="Q174" i="12"/>
  <c r="Q192" i="13"/>
  <c r="Q199" i="7"/>
  <c r="Q163" i="12"/>
  <c r="P200" i="9"/>
  <c r="Q163" i="7"/>
  <c r="Q167" i="7"/>
  <c r="Q163" i="13"/>
  <c r="Q169" i="12"/>
  <c r="Q167" i="8"/>
  <c r="Q184" i="13"/>
  <c r="Q172" i="8"/>
  <c r="Q185" i="13"/>
  <c r="Q183" i="7"/>
  <c r="Q171" i="9"/>
  <c r="Q172" i="12"/>
  <c r="Q184" i="12"/>
  <c r="Q192" i="11"/>
  <c r="Q188" i="10"/>
  <c r="Q166" i="8"/>
  <c r="Q183" i="8"/>
  <c r="Q191" i="9"/>
  <c r="Q167" i="10"/>
  <c r="Q174" i="7"/>
  <c r="Q175" i="7"/>
  <c r="Q173" i="9"/>
  <c r="Q165" i="9"/>
  <c r="Q199" i="9"/>
  <c r="Q169" i="7"/>
  <c r="P202" i="9"/>
  <c r="Q169" i="9"/>
  <c r="Q194" i="7"/>
  <c r="Q197" i="11"/>
  <c r="Q175" i="12"/>
  <c r="Q182" i="10"/>
  <c r="Q194" i="13"/>
  <c r="Q186" i="12"/>
  <c r="Q194" i="11"/>
  <c r="P202" i="10"/>
  <c r="Q191" i="8"/>
  <c r="P176" i="13"/>
  <c r="Q158" i="7"/>
  <c r="Q185" i="10"/>
  <c r="P177" i="7"/>
  <c r="Q186" i="8"/>
  <c r="Q159" i="8"/>
  <c r="Q184" i="7"/>
  <c r="Q191" i="13"/>
  <c r="Q161" i="8"/>
  <c r="Q193" i="11"/>
  <c r="Q195" i="10"/>
  <c r="Q158" i="12"/>
  <c r="Q196" i="8"/>
  <c r="Q173" i="11"/>
  <c r="Q196" i="7"/>
  <c r="Q194" i="8"/>
  <c r="Q183" i="13"/>
  <c r="Q190" i="11"/>
  <c r="Q188" i="9"/>
  <c r="Q197" i="12"/>
  <c r="Q175" i="13"/>
  <c r="Q199" i="8"/>
  <c r="Q189" i="8"/>
  <c r="P178" i="12"/>
  <c r="Q193" i="12"/>
  <c r="Q189" i="13"/>
  <c r="Q182" i="13"/>
  <c r="Q196" i="9"/>
  <c r="Q196" i="11"/>
  <c r="P178" i="11"/>
  <c r="P201" i="8"/>
  <c r="Q187" i="7"/>
  <c r="Q190" i="7"/>
  <c r="Q195" i="9"/>
  <c r="Q173" i="13"/>
  <c r="Q164" i="11"/>
  <c r="Q169" i="13"/>
  <c r="Q164" i="12"/>
  <c r="Q197" i="7"/>
  <c r="P201" i="7"/>
  <c r="Q198" i="8"/>
  <c r="Q198" i="13"/>
  <c r="Q189" i="7"/>
  <c r="Q163" i="11"/>
  <c r="P176" i="12"/>
  <c r="P202" i="11"/>
  <c r="Q167" i="12"/>
  <c r="Q160" i="11"/>
  <c r="P200" i="13"/>
  <c r="Q183" i="12"/>
  <c r="Q182" i="12"/>
  <c r="Q174" i="13"/>
  <c r="Q162" i="9"/>
  <c r="Q158" i="13"/>
  <c r="N182" i="5"/>
  <c r="Q168" i="7"/>
  <c r="P178" i="7"/>
  <c r="P176" i="10"/>
  <c r="Q161" i="11"/>
  <c r="Q193" i="9"/>
  <c r="Q162" i="12"/>
  <c r="Q194" i="9"/>
  <c r="Q197" i="10"/>
  <c r="Q187" i="8"/>
  <c r="Q158" i="10"/>
  <c r="Q160" i="7"/>
  <c r="Q165" i="11"/>
  <c r="Q171" i="12"/>
  <c r="Q192" i="8"/>
  <c r="Q161" i="10"/>
  <c r="Q187" i="10"/>
  <c r="Q161" i="12"/>
  <c r="Q167" i="9"/>
  <c r="Q187" i="11"/>
  <c r="Q195" i="12"/>
  <c r="Q162" i="13"/>
  <c r="Q185" i="12"/>
  <c r="P177" i="10"/>
  <c r="Q182" i="8"/>
  <c r="Q170" i="10"/>
  <c r="Q162" i="7"/>
  <c r="P202" i="8"/>
  <c r="Q182" i="11"/>
  <c r="Q166" i="10"/>
  <c r="Q198" i="11"/>
  <c r="Q194" i="10"/>
  <c r="Q198" i="7"/>
  <c r="Q172" i="13"/>
  <c r="Q183" i="11"/>
  <c r="Q188" i="13"/>
  <c r="Q192" i="12"/>
  <c r="Q164" i="9"/>
  <c r="Q159" i="9"/>
  <c r="Q170" i="11"/>
  <c r="Q198" i="9"/>
  <c r="Q170" i="12"/>
  <c r="Q191" i="7"/>
  <c r="P200" i="7"/>
  <c r="P200" i="12"/>
  <c r="Q163" i="9"/>
  <c r="Q193" i="10"/>
  <c r="Q175" i="11"/>
  <c r="Q168" i="12"/>
  <c r="Q191" i="10"/>
  <c r="P201" i="10"/>
  <c r="Q190" i="13"/>
  <c r="Q170" i="9"/>
  <c r="Q190" i="8"/>
  <c r="Q165" i="7"/>
  <c r="Q174" i="9"/>
  <c r="Q161" i="7"/>
  <c r="Q159" i="12"/>
  <c r="Q187" i="13"/>
  <c r="Q173" i="7"/>
  <c r="Q185" i="7"/>
  <c r="Q168" i="11"/>
  <c r="Q159" i="10"/>
  <c r="Q173" i="8"/>
  <c r="Q160" i="13"/>
  <c r="Q186" i="11"/>
  <c r="Q166" i="9"/>
  <c r="P200" i="11"/>
  <c r="Q159" i="11"/>
  <c r="P178" i="9"/>
  <c r="Q168" i="8"/>
  <c r="Q184" i="8"/>
  <c r="Q194" i="12"/>
  <c r="Q160" i="9"/>
  <c r="Q171" i="13"/>
  <c r="Q159" i="7"/>
  <c r="Q175" i="8"/>
  <c r="Q199" i="13"/>
  <c r="Q166" i="12"/>
  <c r="Q158" i="8"/>
  <c r="Q167" i="13"/>
  <c r="P202" i="7"/>
  <c r="P177" i="8"/>
  <c r="Q199" i="12"/>
  <c r="Q186" i="10"/>
  <c r="Q198" i="10"/>
  <c r="Q187" i="12"/>
  <c r="Q182" i="9"/>
  <c r="Q193" i="13"/>
  <c r="Q171" i="11"/>
  <c r="Q188" i="8"/>
  <c r="Q161" i="9"/>
  <c r="Q196" i="10"/>
  <c r="Q188" i="12"/>
  <c r="Q192" i="7"/>
  <c r="Q185" i="9"/>
  <c r="Q198" i="12"/>
  <c r="Q186" i="13"/>
  <c r="Q197" i="9"/>
  <c r="Q168" i="9"/>
  <c r="Q164" i="8"/>
  <c r="Q193" i="8"/>
  <c r="Q186" i="9"/>
  <c r="P178" i="10"/>
  <c r="Q163" i="8"/>
  <c r="Q169" i="11"/>
  <c r="Q159" i="13"/>
  <c r="P177" i="12"/>
  <c r="P176" i="11"/>
  <c r="Q189" i="9"/>
  <c r="Q173" i="10"/>
  <c r="Q164" i="7"/>
  <c r="Q169" i="8"/>
  <c r="Q162" i="11"/>
  <c r="Q196" i="13"/>
  <c r="Q185" i="8"/>
  <c r="Q175" i="10"/>
  <c r="Q189" i="11"/>
  <c r="Q186" i="7"/>
  <c r="P65" i="3"/>
  <c r="O83" i="3"/>
  <c r="N86" i="3"/>
  <c r="O68" i="3"/>
  <c r="O64" i="3"/>
  <c r="N82" i="3"/>
  <c r="O67" i="3"/>
  <c r="N85" i="3"/>
  <c r="O66" i="3"/>
  <c r="N84" i="3"/>
  <c r="R175" i="10"/>
  <c r="R169" i="8"/>
  <c r="R159" i="13"/>
  <c r="R199" i="13"/>
  <c r="R160" i="9"/>
  <c r="R184" i="8"/>
  <c r="R186" i="11"/>
  <c r="R173" i="8"/>
  <c r="R159" i="12"/>
  <c r="R190" i="8"/>
  <c r="Q201" i="10"/>
  <c r="Q200" i="12"/>
  <c r="R191" i="7"/>
  <c r="R192" i="12"/>
  <c r="R198" i="7"/>
  <c r="R162" i="13"/>
  <c r="R161" i="10"/>
  <c r="R171" i="12"/>
  <c r="R194" i="9"/>
  <c r="R193" i="9"/>
  <c r="R168" i="7"/>
  <c r="R174" i="13"/>
  <c r="R191" i="9"/>
  <c r="R166" i="8"/>
  <c r="R172" i="12"/>
  <c r="R172" i="8"/>
  <c r="R163" i="13"/>
  <c r="R163" i="12"/>
  <c r="R184" i="10"/>
  <c r="Q178" i="8"/>
  <c r="R160" i="8"/>
  <c r="R192" i="9"/>
  <c r="R186" i="9"/>
  <c r="R197" i="9"/>
  <c r="R192" i="7"/>
  <c r="R188" i="8"/>
  <c r="R187" i="12"/>
  <c r="R185" i="8"/>
  <c r="R164" i="7"/>
  <c r="R189" i="9"/>
  <c r="Q177" i="12"/>
  <c r="R169" i="11"/>
  <c r="R167" i="13"/>
  <c r="R166" i="12"/>
  <c r="R171" i="13"/>
  <c r="R194" i="12"/>
  <c r="R168" i="8"/>
  <c r="R159" i="11"/>
  <c r="R166" i="9"/>
  <c r="R159" i="10"/>
  <c r="R185" i="7"/>
  <c r="R187" i="13"/>
  <c r="R161" i="7"/>
  <c r="R165" i="7"/>
  <c r="R170" i="9"/>
  <c r="R190" i="13"/>
  <c r="R175" i="11"/>
  <c r="R163" i="9"/>
  <c r="R170" i="12"/>
  <c r="R170" i="11"/>
  <c r="R164" i="9"/>
  <c r="R172" i="13"/>
  <c r="R194" i="10"/>
  <c r="R166" i="10"/>
  <c r="Q178" i="7"/>
  <c r="R186" i="7"/>
  <c r="R193" i="8"/>
  <c r="R168" i="9"/>
  <c r="R186" i="13"/>
  <c r="R185" i="9"/>
  <c r="R188" i="12"/>
  <c r="R161" i="9"/>
  <c r="R171" i="11"/>
  <c r="R182" i="9"/>
  <c r="R198" i="10"/>
  <c r="R199" i="12"/>
  <c r="Q202" i="7"/>
  <c r="Q202" i="8"/>
  <c r="R170" i="10"/>
  <c r="Q177" i="10"/>
  <c r="Q200" i="13"/>
  <c r="R167" i="12"/>
  <c r="Q176" i="12"/>
  <c r="R189" i="7"/>
  <c r="R198" i="8"/>
  <c r="R197" i="7"/>
  <c r="R169" i="13"/>
  <c r="R173" i="13"/>
  <c r="R190" i="7"/>
  <c r="Q201" i="8"/>
  <c r="R196" i="11"/>
  <c r="R182" i="13"/>
  <c r="R193" i="12"/>
  <c r="R189" i="8"/>
  <c r="R175" i="13"/>
  <c r="R188" i="9"/>
  <c r="R183" i="13"/>
  <c r="R196" i="7"/>
  <c r="R196" i="8"/>
  <c r="R195" i="10"/>
  <c r="R161" i="8"/>
  <c r="R184" i="7"/>
  <c r="R186" i="8"/>
  <c r="R185" i="10"/>
  <c r="Q176" i="13"/>
  <c r="Q202" i="10"/>
  <c r="R186" i="12"/>
  <c r="R182" i="10"/>
  <c r="R197" i="11"/>
  <c r="R169" i="9"/>
  <c r="R169" i="7"/>
  <c r="R165" i="9"/>
  <c r="R175" i="7"/>
  <c r="R158" i="11"/>
  <c r="R166" i="13"/>
  <c r="R189" i="10"/>
  <c r="R170" i="8"/>
  <c r="R199" i="11"/>
  <c r="R175" i="9"/>
  <c r="R196" i="13"/>
  <c r="Q176" i="11"/>
  <c r="R158" i="8"/>
  <c r="Q178" i="9"/>
  <c r="R168" i="11"/>
  <c r="R193" i="10"/>
  <c r="R159" i="9"/>
  <c r="R198" i="11"/>
  <c r="R187" i="11"/>
  <c r="R187" i="8"/>
  <c r="R192" i="11"/>
  <c r="R167" i="8"/>
  <c r="R192" i="13"/>
  <c r="R169" i="10"/>
  <c r="R173" i="12"/>
  <c r="R195" i="11"/>
  <c r="Q202" i="12"/>
  <c r="R163" i="10"/>
  <c r="R167" i="11"/>
  <c r="R171" i="8"/>
  <c r="R166" i="7"/>
  <c r="R172" i="9"/>
  <c r="Q176" i="7"/>
  <c r="R172" i="7"/>
  <c r="R190" i="9"/>
  <c r="R190" i="12"/>
  <c r="R198" i="12"/>
  <c r="R193" i="13"/>
  <c r="R186" i="10"/>
  <c r="R182" i="11"/>
  <c r="R162" i="7"/>
  <c r="R182" i="8"/>
  <c r="R185" i="12"/>
  <c r="R183" i="12"/>
  <c r="R160" i="11"/>
  <c r="Q202" i="11"/>
  <c r="R163" i="11"/>
  <c r="R198" i="13"/>
  <c r="Q201" i="7"/>
  <c r="R164" i="12"/>
  <c r="R164" i="11"/>
  <c r="R195" i="9"/>
  <c r="R187" i="7"/>
  <c r="Q178" i="11"/>
  <c r="R196" i="9"/>
  <c r="R189" i="13"/>
  <c r="Q178" i="12"/>
  <c r="R199" i="8"/>
  <c r="R197" i="12"/>
  <c r="R190" i="11"/>
  <c r="R194" i="8"/>
  <c r="R173" i="11"/>
  <c r="R193" i="11"/>
  <c r="R191" i="13"/>
  <c r="R159" i="8"/>
  <c r="Q177" i="7"/>
  <c r="R158" i="7"/>
  <c r="R191" i="8"/>
  <c r="R194" i="11"/>
  <c r="R194" i="13"/>
  <c r="R175" i="12"/>
  <c r="R194" i="7"/>
  <c r="Q202" i="9"/>
  <c r="R199" i="9"/>
  <c r="R173" i="9"/>
  <c r="O158" i="5"/>
  <c r="Q200" i="8"/>
  <c r="Q200" i="10"/>
  <c r="R161" i="13"/>
  <c r="R165" i="8"/>
  <c r="R174" i="8"/>
  <c r="R171" i="7"/>
  <c r="R160" i="10"/>
  <c r="R173" i="10"/>
  <c r="R163" i="8"/>
  <c r="R159" i="7"/>
  <c r="Q200" i="11"/>
  <c r="R173" i="7"/>
  <c r="R174" i="9"/>
  <c r="R168" i="12"/>
  <c r="R198" i="9"/>
  <c r="R183" i="11"/>
  <c r="R161" i="12"/>
  <c r="R160" i="7"/>
  <c r="Q176" i="10"/>
  <c r="R158" i="13"/>
  <c r="R174" i="7"/>
  <c r="R183" i="7"/>
  <c r="R163" i="7"/>
  <c r="R184" i="9"/>
  <c r="Q201" i="11"/>
  <c r="R187" i="9"/>
  <c r="R164" i="10"/>
  <c r="Q177" i="11"/>
  <c r="R172" i="11"/>
  <c r="R170" i="7"/>
  <c r="Q201" i="9"/>
  <c r="R197" i="13"/>
  <c r="R162" i="8"/>
  <c r="R174" i="10"/>
  <c r="Q201" i="13"/>
  <c r="R182" i="7"/>
  <c r="R170" i="13"/>
  <c r="R190" i="10"/>
  <c r="Q176" i="8"/>
  <c r="R191" i="12"/>
  <c r="R189" i="11"/>
  <c r="R164" i="8"/>
  <c r="R196" i="10"/>
  <c r="Q177" i="8"/>
  <c r="R162" i="11"/>
  <c r="Q178" i="10"/>
  <c r="R175" i="8"/>
  <c r="R160" i="13"/>
  <c r="R191" i="10"/>
  <c r="Q200" i="7"/>
  <c r="R188" i="13"/>
  <c r="R195" i="12"/>
  <c r="R167" i="9"/>
  <c r="R187" i="10"/>
  <c r="R192" i="8"/>
  <c r="R165" i="11"/>
  <c r="R158" i="10"/>
  <c r="R197" i="10"/>
  <c r="R162" i="12"/>
  <c r="R161" i="11"/>
  <c r="O182" i="5"/>
  <c r="R162" i="9"/>
  <c r="R182" i="12"/>
  <c r="R158" i="12"/>
  <c r="R167" i="10"/>
  <c r="R183" i="8"/>
  <c r="R188" i="10"/>
  <c r="R184" i="12"/>
  <c r="R171" i="9"/>
  <c r="R185" i="13"/>
  <c r="R184" i="13"/>
  <c r="R169" i="12"/>
  <c r="R167" i="7"/>
  <c r="Q200" i="9"/>
  <c r="R199" i="7"/>
  <c r="R174" i="12"/>
  <c r="R162" i="10"/>
  <c r="R195" i="13"/>
  <c r="R185" i="11"/>
  <c r="R184" i="11"/>
  <c r="R192" i="10"/>
  <c r="R195" i="8"/>
  <c r="R195" i="7"/>
  <c r="Q176" i="9"/>
  <c r="R189" i="12"/>
  <c r="R183" i="10"/>
  <c r="Q178" i="13"/>
  <c r="R188" i="11"/>
  <c r="R165" i="10"/>
  <c r="Q201" i="12"/>
  <c r="R165" i="13"/>
  <c r="R172" i="10"/>
  <c r="R164" i="13"/>
  <c r="R174" i="11"/>
  <c r="R199" i="10"/>
  <c r="R160" i="12"/>
  <c r="R197" i="8"/>
  <c r="R183" i="9"/>
  <c r="R191" i="11"/>
  <c r="R168" i="13"/>
  <c r="R196" i="12"/>
  <c r="R168" i="10"/>
  <c r="R188" i="7"/>
  <c r="R166" i="11"/>
  <c r="R165" i="12"/>
  <c r="Q177" i="13"/>
  <c r="R171" i="10"/>
  <c r="Q202" i="13"/>
  <c r="R158" i="9"/>
  <c r="R193" i="7"/>
  <c r="P66" i="3"/>
  <c r="O84" i="3"/>
  <c r="P67" i="3"/>
  <c r="O85" i="3"/>
  <c r="P68" i="3"/>
  <c r="O86" i="3"/>
  <c r="P64" i="3"/>
  <c r="O82" i="3"/>
  <c r="Q65" i="3"/>
  <c r="P83" i="3"/>
  <c r="S188" i="7"/>
  <c r="S199" i="10"/>
  <c r="R178" i="13"/>
  <c r="S185" i="11"/>
  <c r="S167" i="7"/>
  <c r="S188" i="10"/>
  <c r="S160" i="13"/>
  <c r="R176" i="8"/>
  <c r="S162" i="8"/>
  <c r="S164" i="10"/>
  <c r="S163" i="7"/>
  <c r="S161" i="12"/>
  <c r="S174" i="9"/>
  <c r="P158" i="5"/>
  <c r="S190" i="12"/>
  <c r="S171" i="8"/>
  <c r="S167" i="8"/>
  <c r="S165" i="9"/>
  <c r="R202" i="10"/>
  <c r="S196" i="7"/>
  <c r="S173" i="13"/>
  <c r="S174" i="13"/>
  <c r="S171" i="12"/>
  <c r="S192" i="12"/>
  <c r="S190" i="8"/>
  <c r="S199" i="13"/>
  <c r="S162" i="9"/>
  <c r="S161" i="11"/>
  <c r="S197" i="10"/>
  <c r="S165" i="11"/>
  <c r="S187" i="10"/>
  <c r="S195" i="12"/>
  <c r="R200" i="7"/>
  <c r="R177" i="8"/>
  <c r="S164" i="8"/>
  <c r="S163" i="8"/>
  <c r="S160" i="10"/>
  <c r="S174" i="8"/>
  <c r="S161" i="13"/>
  <c r="R200" i="8"/>
  <c r="S173" i="9"/>
  <c r="R202" i="9"/>
  <c r="S175" i="12"/>
  <c r="S194" i="11"/>
  <c r="S158" i="7"/>
  <c r="S159" i="8"/>
  <c r="S193" i="11"/>
  <c r="S194" i="8"/>
  <c r="S197" i="12"/>
  <c r="R178" i="12"/>
  <c r="S196" i="9"/>
  <c r="S187" i="7"/>
  <c r="S164" i="11"/>
  <c r="R201" i="7"/>
  <c r="S163" i="11"/>
  <c r="S160" i="11"/>
  <c r="S185" i="12"/>
  <c r="S162" i="7"/>
  <c r="S187" i="8"/>
  <c r="S198" i="11"/>
  <c r="S193" i="10"/>
  <c r="R178" i="9"/>
  <c r="R176" i="11"/>
  <c r="S175" i="9"/>
  <c r="S170" i="8"/>
  <c r="S166" i="13"/>
  <c r="R177" i="10"/>
  <c r="R202" i="8"/>
  <c r="R202" i="7"/>
  <c r="S198" i="10"/>
  <c r="S171" i="11"/>
  <c r="S188" i="12"/>
  <c r="S186" i="13"/>
  <c r="S193" i="8"/>
  <c r="R178" i="7"/>
  <c r="S194" i="10"/>
  <c r="S164" i="9"/>
  <c r="S170" i="12"/>
  <c r="S175" i="11"/>
  <c r="S170" i="9"/>
  <c r="S161" i="7"/>
  <c r="S185" i="7"/>
  <c r="S166" i="9"/>
  <c r="S168" i="8"/>
  <c r="S171" i="13"/>
  <c r="S167" i="13"/>
  <c r="R177" i="12"/>
  <c r="S164" i="7"/>
  <c r="S187" i="12"/>
  <c r="S192" i="7"/>
  <c r="S186" i="9"/>
  <c r="S160" i="8"/>
  <c r="S184" i="10"/>
  <c r="S163" i="13"/>
  <c r="S172" i="12"/>
  <c r="S191" i="9"/>
  <c r="S165" i="12"/>
  <c r="S197" i="8"/>
  <c r="S165" i="10"/>
  <c r="S195" i="7"/>
  <c r="S199" i="7"/>
  <c r="S171" i="9"/>
  <c r="R178" i="10"/>
  <c r="S189" i="11"/>
  <c r="R201" i="13"/>
  <c r="S172" i="11"/>
  <c r="R201" i="11"/>
  <c r="R176" i="10"/>
  <c r="S198" i="9"/>
  <c r="R200" i="11"/>
  <c r="S182" i="11"/>
  <c r="S172" i="9"/>
  <c r="S195" i="11"/>
  <c r="S158" i="11"/>
  <c r="S185" i="10"/>
  <c r="S189" i="8"/>
  <c r="S193" i="9"/>
  <c r="S162" i="13"/>
  <c r="R200" i="12"/>
  <c r="S173" i="8"/>
  <c r="S184" i="8"/>
  <c r="R177" i="13"/>
  <c r="S174" i="11"/>
  <c r="R176" i="9"/>
  <c r="R200" i="9"/>
  <c r="S175" i="8"/>
  <c r="S191" i="12"/>
  <c r="S190" i="10"/>
  <c r="S174" i="10"/>
  <c r="S197" i="13"/>
  <c r="S170" i="7"/>
  <c r="R177" i="11"/>
  <c r="S187" i="9"/>
  <c r="S184" i="9"/>
  <c r="S183" i="7"/>
  <c r="S158" i="13"/>
  <c r="S160" i="7"/>
  <c r="S183" i="11"/>
  <c r="S168" i="12"/>
  <c r="S173" i="7"/>
  <c r="S159" i="7"/>
  <c r="S186" i="10"/>
  <c r="S198" i="12"/>
  <c r="S190" i="9"/>
  <c r="R176" i="7"/>
  <c r="S166" i="7"/>
  <c r="S167" i="11"/>
  <c r="R202" i="12"/>
  <c r="S173" i="12"/>
  <c r="S192" i="13"/>
  <c r="S192" i="11"/>
  <c r="S175" i="7"/>
  <c r="S169" i="7"/>
  <c r="S197" i="11"/>
  <c r="S186" i="12"/>
  <c r="R176" i="13"/>
  <c r="S186" i="8"/>
  <c r="S161" i="8"/>
  <c r="S196" i="8"/>
  <c r="S183" i="13"/>
  <c r="S175" i="13"/>
  <c r="S193" i="12"/>
  <c r="S196" i="11"/>
  <c r="S190" i="7"/>
  <c r="S169" i="13"/>
  <c r="S198" i="8"/>
  <c r="R176" i="12"/>
  <c r="R200" i="13"/>
  <c r="S168" i="7"/>
  <c r="S194" i="9"/>
  <c r="S161" i="10"/>
  <c r="S198" i="7"/>
  <c r="S191" i="7"/>
  <c r="R201" i="10"/>
  <c r="S159" i="12"/>
  <c r="S186" i="11"/>
  <c r="S160" i="9"/>
  <c r="S159" i="13"/>
  <c r="S175" i="10"/>
  <c r="S158" i="9"/>
  <c r="S171" i="10"/>
  <c r="S196" i="12"/>
  <c r="S191" i="11"/>
  <c r="S164" i="13"/>
  <c r="S165" i="13"/>
  <c r="S189" i="12"/>
  <c r="S192" i="10"/>
  <c r="S162" i="10"/>
  <c r="S184" i="13"/>
  <c r="S167" i="10"/>
  <c r="S170" i="13"/>
  <c r="R201" i="9"/>
  <c r="S174" i="7"/>
  <c r="S193" i="13"/>
  <c r="S172" i="7"/>
  <c r="S163" i="10"/>
  <c r="S169" i="10"/>
  <c r="S169" i="9"/>
  <c r="S182" i="10"/>
  <c r="S184" i="7"/>
  <c r="S195" i="10"/>
  <c r="S188" i="9"/>
  <c r="S182" i="13"/>
  <c r="R201" i="8"/>
  <c r="S197" i="7"/>
  <c r="S189" i="7"/>
  <c r="S167" i="12"/>
  <c r="S169" i="8"/>
  <c r="S193" i="7"/>
  <c r="R202" i="13"/>
  <c r="S166" i="11"/>
  <c r="S168" i="10"/>
  <c r="S168" i="13"/>
  <c r="S183" i="9"/>
  <c r="S160" i="12"/>
  <c r="S172" i="10"/>
  <c r="R201" i="12"/>
  <c r="S188" i="11"/>
  <c r="S183" i="10"/>
  <c r="S195" i="8"/>
  <c r="S184" i="11"/>
  <c r="S195" i="13"/>
  <c r="S174" i="12"/>
  <c r="S169" i="12"/>
  <c r="S185" i="13"/>
  <c r="S184" i="12"/>
  <c r="S183" i="8"/>
  <c r="S158" i="12"/>
  <c r="S182" i="7"/>
  <c r="S182" i="12"/>
  <c r="P182" i="5"/>
  <c r="S162" i="12"/>
  <c r="S158" i="10"/>
  <c r="S192" i="8"/>
  <c r="S167" i="9"/>
  <c r="S188" i="13"/>
  <c r="S191" i="10"/>
  <c r="S162" i="11"/>
  <c r="S196" i="10"/>
  <c r="S173" i="10"/>
  <c r="S171" i="7"/>
  <c r="S165" i="8"/>
  <c r="R200" i="10"/>
  <c r="S199" i="9"/>
  <c r="S194" i="7"/>
  <c r="S194" i="13"/>
  <c r="S191" i="8"/>
  <c r="R177" i="7"/>
  <c r="S191" i="13"/>
  <c r="S173" i="11"/>
  <c r="S190" i="11"/>
  <c r="S199" i="8"/>
  <c r="S189" i="13"/>
  <c r="R178" i="11"/>
  <c r="S195" i="9"/>
  <c r="S164" i="12"/>
  <c r="S198" i="13"/>
  <c r="R202" i="11"/>
  <c r="S183" i="12"/>
  <c r="S182" i="8"/>
  <c r="S187" i="11"/>
  <c r="S159" i="9"/>
  <c r="S168" i="11"/>
  <c r="S158" i="8"/>
  <c r="S196" i="13"/>
  <c r="S199" i="11"/>
  <c r="S189" i="10"/>
  <c r="S170" i="10"/>
  <c r="S199" i="12"/>
  <c r="S182" i="9"/>
  <c r="S161" i="9"/>
  <c r="S185" i="9"/>
  <c r="S168" i="9"/>
  <c r="S186" i="7"/>
  <c r="S166" i="10"/>
  <c r="S172" i="13"/>
  <c r="S170" i="11"/>
  <c r="S163" i="9"/>
  <c r="S190" i="13"/>
  <c r="S165" i="7"/>
  <c r="S187" i="13"/>
  <c r="S159" i="10"/>
  <c r="S159" i="11"/>
  <c r="S194" i="12"/>
  <c r="S166" i="12"/>
  <c r="S169" i="11"/>
  <c r="S189" i="9"/>
  <c r="S185" i="8"/>
  <c r="S188" i="8"/>
  <c r="S197" i="9"/>
  <c r="S192" i="9"/>
  <c r="R178" i="8"/>
  <c r="S163" i="12"/>
  <c r="S172" i="8"/>
  <c r="S166" i="8"/>
  <c r="Q64" i="3"/>
  <c r="P82" i="3"/>
  <c r="Q68" i="3"/>
  <c r="P86" i="3"/>
  <c r="R65" i="3"/>
  <c r="Q83" i="3"/>
  <c r="Q66" i="3"/>
  <c r="P84" i="3"/>
  <c r="Q67" i="3"/>
  <c r="P85" i="3"/>
  <c r="T161" i="9"/>
  <c r="T167" i="9"/>
  <c r="T158" i="10"/>
  <c r="T169" i="10"/>
  <c r="T174" i="7"/>
  <c r="T172" i="9"/>
  <c r="S176" i="10"/>
  <c r="T172" i="11"/>
  <c r="T189" i="11"/>
  <c r="T199" i="7"/>
  <c r="T165" i="10"/>
  <c r="T184" i="10"/>
  <c r="T187" i="12"/>
  <c r="T171" i="13"/>
  <c r="T175" i="11"/>
  <c r="S178" i="7"/>
  <c r="T186" i="13"/>
  <c r="S178" i="12"/>
  <c r="T188" i="7"/>
  <c r="T172" i="8"/>
  <c r="T197" i="9"/>
  <c r="T169" i="11"/>
  <c r="T165" i="7"/>
  <c r="T186" i="7"/>
  <c r="T196" i="13"/>
  <c r="T185" i="9"/>
  <c r="T188" i="13"/>
  <c r="T192" i="8"/>
  <c r="T162" i="12"/>
  <c r="T166" i="8"/>
  <c r="T163" i="12"/>
  <c r="T192" i="9"/>
  <c r="T188" i="8"/>
  <c r="T189" i="9"/>
  <c r="T166" i="12"/>
  <c r="T159" i="11"/>
  <c r="T187" i="13"/>
  <c r="T190" i="13"/>
  <c r="T170" i="11"/>
  <c r="T166" i="10"/>
  <c r="T170" i="10"/>
  <c r="T199" i="11"/>
  <c r="T158" i="8"/>
  <c r="T159" i="9"/>
  <c r="T182" i="8"/>
  <c r="S202" i="11"/>
  <c r="T164" i="12"/>
  <c r="S178" i="11"/>
  <c r="T199" i="8"/>
  <c r="T173" i="11"/>
  <c r="S177" i="7"/>
  <c r="T194" i="13"/>
  <c r="T199" i="9"/>
  <c r="T165" i="8"/>
  <c r="T173" i="10"/>
  <c r="T162" i="11"/>
  <c r="T183" i="8"/>
  <c r="T185" i="13"/>
  <c r="T174" i="12"/>
  <c r="T184" i="11"/>
  <c r="T183" i="10"/>
  <c r="S201" i="12"/>
  <c r="T160" i="12"/>
  <c r="T168" i="13"/>
  <c r="T166" i="11"/>
  <c r="T193" i="7"/>
  <c r="T167" i="12"/>
  <c r="T197" i="7"/>
  <c r="T182" i="13"/>
  <c r="T195" i="10"/>
  <c r="T182" i="10"/>
  <c r="T167" i="10"/>
  <c r="T162" i="10"/>
  <c r="T189" i="12"/>
  <c r="T164" i="13"/>
  <c r="T196" i="12"/>
  <c r="T158" i="9"/>
  <c r="T159" i="13"/>
  <c r="T186" i="11"/>
  <c r="S201" i="10"/>
  <c r="T198" i="7"/>
  <c r="T194" i="9"/>
  <c r="S200" i="13"/>
  <c r="T198" i="8"/>
  <c r="T190" i="7"/>
  <c r="T193" i="12"/>
  <c r="T183" i="13"/>
  <c r="T161" i="8"/>
  <c r="S176" i="13"/>
  <c r="T197" i="11"/>
  <c r="T175" i="7"/>
  <c r="T192" i="13"/>
  <c r="S202" i="12"/>
  <c r="T166" i="7"/>
  <c r="T190" i="9"/>
  <c r="T186" i="10"/>
  <c r="T173" i="7"/>
  <c r="T183" i="11"/>
  <c r="T158" i="13"/>
  <c r="T184" i="9"/>
  <c r="S177" i="11"/>
  <c r="T197" i="13"/>
  <c r="T190" i="10"/>
  <c r="T175" i="8"/>
  <c r="S176" i="9"/>
  <c r="S177" i="13"/>
  <c r="T173" i="8"/>
  <c r="T162" i="13"/>
  <c r="T182" i="11"/>
  <c r="T166" i="13"/>
  <c r="T175" i="9"/>
  <c r="S178" i="9"/>
  <c r="T198" i="11"/>
  <c r="S200" i="7"/>
  <c r="T187" i="10"/>
  <c r="T197" i="10"/>
  <c r="T162" i="9"/>
  <c r="Q158" i="5"/>
  <c r="T199" i="12"/>
  <c r="T191" i="10"/>
  <c r="Q182" i="5"/>
  <c r="T172" i="7"/>
  <c r="S200" i="11"/>
  <c r="T165" i="12"/>
  <c r="T186" i="9"/>
  <c r="T166" i="9"/>
  <c r="T164" i="9"/>
  <c r="T171" i="11"/>
  <c r="S177" i="10"/>
  <c r="T162" i="7"/>
  <c r="S201" i="7"/>
  <c r="T194" i="8"/>
  <c r="T194" i="11"/>
  <c r="S200" i="8"/>
  <c r="S177" i="8"/>
  <c r="T171" i="12"/>
  <c r="T173" i="13"/>
  <c r="T167" i="8"/>
  <c r="T174" i="9"/>
  <c r="T162" i="8"/>
  <c r="T167" i="7"/>
  <c r="T185" i="8"/>
  <c r="T159" i="10"/>
  <c r="T172" i="13"/>
  <c r="T189" i="10"/>
  <c r="T168" i="11"/>
  <c r="T187" i="11"/>
  <c r="T183" i="12"/>
  <c r="T198" i="13"/>
  <c r="T195" i="9"/>
  <c r="T189" i="13"/>
  <c r="T190" i="11"/>
  <c r="T191" i="13"/>
  <c r="T191" i="8"/>
  <c r="T194" i="7"/>
  <c r="S200" i="10"/>
  <c r="T171" i="7"/>
  <c r="T196" i="10"/>
  <c r="T184" i="12"/>
  <c r="T169" i="12"/>
  <c r="T195" i="13"/>
  <c r="T195" i="8"/>
  <c r="T188" i="11"/>
  <c r="T172" i="10"/>
  <c r="T183" i="9"/>
  <c r="T168" i="10"/>
  <c r="S202" i="13"/>
  <c r="T169" i="8"/>
  <c r="T189" i="7"/>
  <c r="S201" i="8"/>
  <c r="T188" i="9"/>
  <c r="T184" i="7"/>
  <c r="T169" i="9"/>
  <c r="T184" i="13"/>
  <c r="T192" i="10"/>
  <c r="T165" i="13"/>
  <c r="T191" i="11"/>
  <c r="T171" i="10"/>
  <c r="T175" i="10"/>
  <c r="T160" i="9"/>
  <c r="T159" i="12"/>
  <c r="T191" i="7"/>
  <c r="T161" i="10"/>
  <c r="T168" i="7"/>
  <c r="S176" i="12"/>
  <c r="T169" i="13"/>
  <c r="T196" i="11"/>
  <c r="T175" i="13"/>
  <c r="T196" i="8"/>
  <c r="T186" i="8"/>
  <c r="T186" i="12"/>
  <c r="T169" i="7"/>
  <c r="T192" i="11"/>
  <c r="T173" i="12"/>
  <c r="T167" i="11"/>
  <c r="S176" i="7"/>
  <c r="T198" i="12"/>
  <c r="T159" i="7"/>
  <c r="T168" i="12"/>
  <c r="T160" i="7"/>
  <c r="T183" i="7"/>
  <c r="T187" i="9"/>
  <c r="T170" i="7"/>
  <c r="T174" i="10"/>
  <c r="T191" i="12"/>
  <c r="S200" i="9"/>
  <c r="T174" i="11"/>
  <c r="T184" i="8"/>
  <c r="S200" i="12"/>
  <c r="T193" i="9"/>
  <c r="T158" i="11"/>
  <c r="T170" i="8"/>
  <c r="S176" i="11"/>
  <c r="T193" i="10"/>
  <c r="T187" i="8"/>
  <c r="T195" i="12"/>
  <c r="T165" i="11"/>
  <c r="T161" i="11"/>
  <c r="T168" i="9"/>
  <c r="T170" i="13"/>
  <c r="T189" i="8"/>
  <c r="T172" i="12"/>
  <c r="S177" i="12"/>
  <c r="T161" i="7"/>
  <c r="S202" i="7"/>
  <c r="T160" i="11"/>
  <c r="T187" i="7"/>
  <c r="T159" i="8"/>
  <c r="S202" i="9"/>
  <c r="T174" i="8"/>
  <c r="T163" i="8"/>
  <c r="T190" i="8"/>
  <c r="S202" i="10"/>
  <c r="T190" i="12"/>
  <c r="T163" i="7"/>
  <c r="T160" i="13"/>
  <c r="S178" i="13"/>
  <c r="S178" i="8"/>
  <c r="T194" i="12"/>
  <c r="T163" i="9"/>
  <c r="T182" i="9"/>
  <c r="T182" i="12"/>
  <c r="T182" i="7"/>
  <c r="T158" i="12"/>
  <c r="T163" i="10"/>
  <c r="T193" i="13"/>
  <c r="S201" i="9"/>
  <c r="T185" i="10"/>
  <c r="T195" i="11"/>
  <c r="T198" i="9"/>
  <c r="S201" i="11"/>
  <c r="S201" i="13"/>
  <c r="S178" i="10"/>
  <c r="T171" i="9"/>
  <c r="T195" i="7"/>
  <c r="T197" i="8"/>
  <c r="T191" i="9"/>
  <c r="T163" i="13"/>
  <c r="T160" i="8"/>
  <c r="T192" i="7"/>
  <c r="T164" i="7"/>
  <c r="T167" i="13"/>
  <c r="T168" i="8"/>
  <c r="T185" i="7"/>
  <c r="T170" i="9"/>
  <c r="T170" i="12"/>
  <c r="T194" i="10"/>
  <c r="T193" i="8"/>
  <c r="T188" i="12"/>
  <c r="T198" i="10"/>
  <c r="S202" i="8"/>
  <c r="T185" i="12"/>
  <c r="T163" i="11"/>
  <c r="T164" i="11"/>
  <c r="T196" i="9"/>
  <c r="T197" i="12"/>
  <c r="T193" i="11"/>
  <c r="T158" i="7"/>
  <c r="T175" i="12"/>
  <c r="T173" i="9"/>
  <c r="T161" i="13"/>
  <c r="T160" i="10"/>
  <c r="T164" i="8"/>
  <c r="T199" i="13"/>
  <c r="T192" i="12"/>
  <c r="T174" i="13"/>
  <c r="T196" i="7"/>
  <c r="T165" i="9"/>
  <c r="T171" i="8"/>
  <c r="T161" i="12"/>
  <c r="T164" i="10"/>
  <c r="S176" i="8"/>
  <c r="T188" i="10"/>
  <c r="T185" i="11"/>
  <c r="T199" i="10"/>
  <c r="R67" i="3"/>
  <c r="Q85" i="3"/>
  <c r="S65" i="3"/>
  <c r="R83" i="3"/>
  <c r="R68" i="3"/>
  <c r="Q86" i="3"/>
  <c r="R66" i="3"/>
  <c r="Q84" i="3"/>
  <c r="R64" i="3"/>
  <c r="Q82" i="3"/>
  <c r="U175" i="12"/>
  <c r="T202" i="8"/>
  <c r="U170" i="9"/>
  <c r="U191" i="9"/>
  <c r="U158" i="12"/>
  <c r="U160" i="13"/>
  <c r="U159" i="8"/>
  <c r="U170" i="13"/>
  <c r="U191" i="12"/>
  <c r="U198" i="12"/>
  <c r="U196" i="8"/>
  <c r="U159" i="12"/>
  <c r="U169" i="9"/>
  <c r="T202" i="13"/>
  <c r="U184" i="12"/>
  <c r="U197" i="7"/>
  <c r="U168" i="13"/>
  <c r="U185" i="13"/>
  <c r="U165" i="8"/>
  <c r="U173" i="11"/>
  <c r="U159" i="9"/>
  <c r="U166" i="10"/>
  <c r="U189" i="9"/>
  <c r="U192" i="9"/>
  <c r="U192" i="8"/>
  <c r="U161" i="12"/>
  <c r="T201" i="11"/>
  <c r="T201" i="9"/>
  <c r="U163" i="10"/>
  <c r="U182" i="7"/>
  <c r="U161" i="11"/>
  <c r="U195" i="12"/>
  <c r="U193" i="10"/>
  <c r="U170" i="8"/>
  <c r="U158" i="11"/>
  <c r="U196" i="10"/>
  <c r="T200" i="10"/>
  <c r="U191" i="8"/>
  <c r="U190" i="11"/>
  <c r="U195" i="9"/>
  <c r="U183" i="12"/>
  <c r="U168" i="11"/>
  <c r="U172" i="13"/>
  <c r="U185" i="8"/>
  <c r="U164" i="9"/>
  <c r="U186" i="9"/>
  <c r="T200" i="11"/>
  <c r="R182" i="5"/>
  <c r="U199" i="12"/>
  <c r="U162" i="9"/>
  <c r="U187" i="10"/>
  <c r="U198" i="11"/>
  <c r="U175" i="9"/>
  <c r="U173" i="8"/>
  <c r="T176" i="9"/>
  <c r="U190" i="10"/>
  <c r="T177" i="11"/>
  <c r="U158" i="13"/>
  <c r="U173" i="7"/>
  <c r="U190" i="9"/>
  <c r="T202" i="12"/>
  <c r="U175" i="7"/>
  <c r="T176" i="13"/>
  <c r="U183" i="13"/>
  <c r="U190" i="7"/>
  <c r="T200" i="13"/>
  <c r="U198" i="7"/>
  <c r="U186" i="11"/>
  <c r="U158" i="9"/>
  <c r="U164" i="13"/>
  <c r="U162" i="10"/>
  <c r="U196" i="13"/>
  <c r="U165" i="7"/>
  <c r="U197" i="9"/>
  <c r="U188" i="7"/>
  <c r="U186" i="13"/>
  <c r="U175" i="11"/>
  <c r="U187" i="12"/>
  <c r="U165" i="10"/>
  <c r="U189" i="11"/>
  <c r="T176" i="10"/>
  <c r="U174" i="7"/>
  <c r="U158" i="10"/>
  <c r="U161" i="9"/>
  <c r="U161" i="13"/>
  <c r="U196" i="9"/>
  <c r="U188" i="12"/>
  <c r="U164" i="7"/>
  <c r="T178" i="10"/>
  <c r="T178" i="8"/>
  <c r="U174" i="8"/>
  <c r="U172" i="12"/>
  <c r="T200" i="12"/>
  <c r="U183" i="7"/>
  <c r="U192" i="11"/>
  <c r="T176" i="12"/>
  <c r="U191" i="11"/>
  <c r="U189" i="7"/>
  <c r="U195" i="13"/>
  <c r="U173" i="13"/>
  <c r="T201" i="7"/>
  <c r="T201" i="12"/>
  <c r="U194" i="13"/>
  <c r="T202" i="11"/>
  <c r="U199" i="11"/>
  <c r="U190" i="13"/>
  <c r="U166" i="8"/>
  <c r="U165" i="9"/>
  <c r="U173" i="9"/>
  <c r="U185" i="12"/>
  <c r="U170" i="12"/>
  <c r="U197" i="8"/>
  <c r="U182" i="9"/>
  <c r="U163" i="8"/>
  <c r="T177" i="12"/>
  <c r="U193" i="9"/>
  <c r="U184" i="8"/>
  <c r="T200" i="9"/>
  <c r="U187" i="9"/>
  <c r="U160" i="7"/>
  <c r="U159" i="7"/>
  <c r="T176" i="7"/>
  <c r="U173" i="12"/>
  <c r="U169" i="7"/>
  <c r="U186" i="8"/>
  <c r="U175" i="13"/>
  <c r="U169" i="13"/>
  <c r="U168" i="7"/>
  <c r="U191" i="7"/>
  <c r="U160" i="9"/>
  <c r="U171" i="10"/>
  <c r="U165" i="13"/>
  <c r="U184" i="13"/>
  <c r="U184" i="7"/>
  <c r="T201" i="8"/>
  <c r="U169" i="8"/>
  <c r="U168" i="10"/>
  <c r="U172" i="10"/>
  <c r="U195" i="8"/>
  <c r="U169" i="12"/>
  <c r="U162" i="8"/>
  <c r="U167" i="8"/>
  <c r="U171" i="12"/>
  <c r="T200" i="8"/>
  <c r="U194" i="8"/>
  <c r="U162" i="7"/>
  <c r="U171" i="11"/>
  <c r="U182" i="11"/>
  <c r="U182" i="10"/>
  <c r="U182" i="13"/>
  <c r="U167" i="12"/>
  <c r="U166" i="11"/>
  <c r="U160" i="12"/>
  <c r="U183" i="10"/>
  <c r="U174" i="12"/>
  <c r="U183" i="8"/>
  <c r="U173" i="10"/>
  <c r="U199" i="9"/>
  <c r="T177" i="7"/>
  <c r="U199" i="8"/>
  <c r="U164" i="12"/>
  <c r="U182" i="8"/>
  <c r="U158" i="8"/>
  <c r="U170" i="10"/>
  <c r="U170" i="11"/>
  <c r="U187" i="13"/>
  <c r="U166" i="12"/>
  <c r="U188" i="8"/>
  <c r="U163" i="12"/>
  <c r="U162" i="12"/>
  <c r="U188" i="13"/>
  <c r="U185" i="9"/>
  <c r="U164" i="8"/>
  <c r="U193" i="11"/>
  <c r="U163" i="11"/>
  <c r="U194" i="10"/>
  <c r="U168" i="8"/>
  <c r="U160" i="8"/>
  <c r="U195" i="7"/>
  <c r="U182" i="12"/>
  <c r="U163" i="9"/>
  <c r="U190" i="12"/>
  <c r="U190" i="8"/>
  <c r="U160" i="11"/>
  <c r="U161" i="7"/>
  <c r="U174" i="11"/>
  <c r="U170" i="7"/>
  <c r="U168" i="12"/>
  <c r="U167" i="11"/>
  <c r="U186" i="12"/>
  <c r="U196" i="11"/>
  <c r="U161" i="10"/>
  <c r="U175" i="10"/>
  <c r="U192" i="10"/>
  <c r="U188" i="9"/>
  <c r="U183" i="9"/>
  <c r="U188" i="11"/>
  <c r="U167" i="7"/>
  <c r="U174" i="9"/>
  <c r="T177" i="8"/>
  <c r="U194" i="11"/>
  <c r="T177" i="10"/>
  <c r="R158" i="5"/>
  <c r="U195" i="10"/>
  <c r="U193" i="7"/>
  <c r="U184" i="11"/>
  <c r="U162" i="11"/>
  <c r="T178" i="11"/>
  <c r="U159" i="11"/>
  <c r="U185" i="11"/>
  <c r="T176" i="8"/>
  <c r="U174" i="13"/>
  <c r="U199" i="13"/>
  <c r="U195" i="11"/>
  <c r="U160" i="10"/>
  <c r="U158" i="7"/>
  <c r="U197" i="12"/>
  <c r="U164" i="11"/>
  <c r="U198" i="10"/>
  <c r="U193" i="8"/>
  <c r="U185" i="7"/>
  <c r="U167" i="13"/>
  <c r="U192" i="7"/>
  <c r="U163" i="13"/>
  <c r="U171" i="9"/>
  <c r="U194" i="12"/>
  <c r="T178" i="13"/>
  <c r="U163" i="7"/>
  <c r="T202" i="10"/>
  <c r="T202" i="9"/>
  <c r="U187" i="7"/>
  <c r="T202" i="7"/>
  <c r="U189" i="8"/>
  <c r="U174" i="10"/>
  <c r="U199" i="10"/>
  <c r="U188" i="10"/>
  <c r="U164" i="10"/>
  <c r="U171" i="8"/>
  <c r="U196" i="7"/>
  <c r="U192" i="12"/>
  <c r="T201" i="13"/>
  <c r="U198" i="9"/>
  <c r="U185" i="10"/>
  <c r="U193" i="13"/>
  <c r="U168" i="9"/>
  <c r="U165" i="11"/>
  <c r="U187" i="8"/>
  <c r="T176" i="11"/>
  <c r="U171" i="7"/>
  <c r="U194" i="7"/>
  <c r="U191" i="13"/>
  <c r="U189" i="13"/>
  <c r="U198" i="13"/>
  <c r="U187" i="11"/>
  <c r="U189" i="10"/>
  <c r="U159" i="10"/>
  <c r="U166" i="9"/>
  <c r="U165" i="12"/>
  <c r="U172" i="7"/>
  <c r="U191" i="10"/>
  <c r="U197" i="10"/>
  <c r="T200" i="7"/>
  <c r="T178" i="9"/>
  <c r="U166" i="13"/>
  <c r="U162" i="13"/>
  <c r="T177" i="13"/>
  <c r="U175" i="8"/>
  <c r="U197" i="13"/>
  <c r="U184" i="9"/>
  <c r="U183" i="11"/>
  <c r="U186" i="10"/>
  <c r="U166" i="7"/>
  <c r="U192" i="13"/>
  <c r="U197" i="11"/>
  <c r="U161" i="8"/>
  <c r="U193" i="12"/>
  <c r="U198" i="8"/>
  <c r="U194" i="9"/>
  <c r="T201" i="10"/>
  <c r="U159" i="13"/>
  <c r="U196" i="12"/>
  <c r="U189" i="12"/>
  <c r="U167" i="10"/>
  <c r="U186" i="7"/>
  <c r="U169" i="11"/>
  <c r="U172" i="8"/>
  <c r="T178" i="12"/>
  <c r="T178" i="7"/>
  <c r="U171" i="13"/>
  <c r="U184" i="10"/>
  <c r="U199" i="7"/>
  <c r="U172" i="11"/>
  <c r="U172" i="9"/>
  <c r="U169" i="10"/>
  <c r="U167" i="9"/>
  <c r="T65" i="3"/>
  <c r="S83" i="3"/>
  <c r="S64" i="3"/>
  <c r="R82" i="3"/>
  <c r="S66" i="3"/>
  <c r="R84" i="3"/>
  <c r="S68" i="3"/>
  <c r="R86" i="3"/>
  <c r="S67" i="3"/>
  <c r="R85" i="3"/>
  <c r="V169" i="10"/>
  <c r="U178" i="7"/>
  <c r="V185" i="10"/>
  <c r="V164" i="10"/>
  <c r="V199" i="10"/>
  <c r="S158" i="5"/>
  <c r="V163" i="12"/>
  <c r="V166" i="12"/>
  <c r="V164" i="12"/>
  <c r="U177" i="7"/>
  <c r="V194" i="8"/>
  <c r="V171" i="12"/>
  <c r="V168" i="10"/>
  <c r="U201" i="8"/>
  <c r="V191" i="7"/>
  <c r="V169" i="13"/>
  <c r="V159" i="7"/>
  <c r="U177" i="12"/>
  <c r="V158" i="10"/>
  <c r="V175" i="11"/>
  <c r="V167" i="10"/>
  <c r="V196" i="12"/>
  <c r="V161" i="8"/>
  <c r="V192" i="13"/>
  <c r="V184" i="9"/>
  <c r="V162" i="13"/>
  <c r="V197" i="10"/>
  <c r="V166" i="9"/>
  <c r="V198" i="13"/>
  <c r="V172" i="9"/>
  <c r="V199" i="7"/>
  <c r="V171" i="13"/>
  <c r="V169" i="11"/>
  <c r="V193" i="13"/>
  <c r="V192" i="12"/>
  <c r="V171" i="8"/>
  <c r="V188" i="10"/>
  <c r="V174" i="10"/>
  <c r="V189" i="12"/>
  <c r="V159" i="13"/>
  <c r="V194" i="9"/>
  <c r="V193" i="12"/>
  <c r="V197" i="11"/>
  <c r="V166" i="7"/>
  <c r="V183" i="11"/>
  <c r="V197" i="13"/>
  <c r="U177" i="13"/>
  <c r="V166" i="13"/>
  <c r="U200" i="7"/>
  <c r="V191" i="10"/>
  <c r="V165" i="12"/>
  <c r="V159" i="10"/>
  <c r="V187" i="11"/>
  <c r="V189" i="13"/>
  <c r="V194" i="7"/>
  <c r="V187" i="8"/>
  <c r="V168" i="9"/>
  <c r="V187" i="7"/>
  <c r="U202" i="10"/>
  <c r="U178" i="13"/>
  <c r="V171" i="9"/>
  <c r="V192" i="7"/>
  <c r="V185" i="7"/>
  <c r="V198" i="10"/>
  <c r="V197" i="12"/>
  <c r="V160" i="10"/>
  <c r="V199" i="13"/>
  <c r="U176" i="8"/>
  <c r="V159" i="11"/>
  <c r="V162" i="11"/>
  <c r="V193" i="7"/>
  <c r="V194" i="11"/>
  <c r="V174" i="9"/>
  <c r="V188" i="11"/>
  <c r="V188" i="9"/>
  <c r="V175" i="10"/>
  <c r="V196" i="11"/>
  <c r="V167" i="11"/>
  <c r="V170" i="7"/>
  <c r="V161" i="7"/>
  <c r="V190" i="8"/>
  <c r="V163" i="9"/>
  <c r="V195" i="7"/>
  <c r="V168" i="8"/>
  <c r="V163" i="11"/>
  <c r="V164" i="8"/>
  <c r="V174" i="12"/>
  <c r="V160" i="12"/>
  <c r="V167" i="12"/>
  <c r="V182" i="10"/>
  <c r="V163" i="8"/>
  <c r="V197" i="8"/>
  <c r="V185" i="12"/>
  <c r="V166" i="8"/>
  <c r="V199" i="11"/>
  <c r="V194" i="13"/>
  <c r="U201" i="7"/>
  <c r="V195" i="13"/>
  <c r="V191" i="11"/>
  <c r="V192" i="11"/>
  <c r="U200" i="12"/>
  <c r="V174" i="8"/>
  <c r="U178" i="10"/>
  <c r="V162" i="10"/>
  <c r="V158" i="9"/>
  <c r="V198" i="7"/>
  <c r="V190" i="7"/>
  <c r="U176" i="13"/>
  <c r="U202" i="12"/>
  <c r="V173" i="7"/>
  <c r="U177" i="11"/>
  <c r="U176" i="9"/>
  <c r="V175" i="9"/>
  <c r="V187" i="10"/>
  <c r="V199" i="12"/>
  <c r="U200" i="11"/>
  <c r="V164" i="9"/>
  <c r="V172" i="13"/>
  <c r="V183" i="12"/>
  <c r="V190" i="11"/>
  <c r="U200" i="10"/>
  <c r="V170" i="8"/>
  <c r="V195" i="12"/>
  <c r="V182" i="7"/>
  <c r="U201" i="9"/>
  <c r="V161" i="12"/>
  <c r="V192" i="9"/>
  <c r="V166" i="10"/>
  <c r="V173" i="11"/>
  <c r="V185" i="13"/>
  <c r="V197" i="7"/>
  <c r="U202" i="13"/>
  <c r="V159" i="12"/>
  <c r="V198" i="12"/>
  <c r="V170" i="13"/>
  <c r="V160" i="13"/>
  <c r="V191" i="9"/>
  <c r="U202" i="8"/>
  <c r="V184" i="10"/>
  <c r="V186" i="7"/>
  <c r="V196" i="7"/>
  <c r="V189" i="8"/>
  <c r="V170" i="11"/>
  <c r="V171" i="11"/>
  <c r="V195" i="8"/>
  <c r="V171" i="10"/>
  <c r="V173" i="12"/>
  <c r="V184" i="8"/>
  <c r="V161" i="13"/>
  <c r="V165" i="10"/>
  <c r="V165" i="7"/>
  <c r="V198" i="8"/>
  <c r="V175" i="8"/>
  <c r="V172" i="7"/>
  <c r="V189" i="10"/>
  <c r="V191" i="13"/>
  <c r="U176" i="11"/>
  <c r="V165" i="11"/>
  <c r="U202" i="7"/>
  <c r="U202" i="9"/>
  <c r="V163" i="7"/>
  <c r="V194" i="12"/>
  <c r="V163" i="13"/>
  <c r="V167" i="13"/>
  <c r="V193" i="8"/>
  <c r="V164" i="11"/>
  <c r="V158" i="7"/>
  <c r="V195" i="11"/>
  <c r="V174" i="13"/>
  <c r="V185" i="11"/>
  <c r="U178" i="11"/>
  <c r="V184" i="11"/>
  <c r="V195" i="10"/>
  <c r="U177" i="10"/>
  <c r="U177" i="8"/>
  <c r="V167" i="7"/>
  <c r="V183" i="9"/>
  <c r="V192" i="10"/>
  <c r="V161" i="10"/>
  <c r="V186" i="12"/>
  <c r="V168" i="12"/>
  <c r="V174" i="11"/>
  <c r="V160" i="11"/>
  <c r="V190" i="12"/>
  <c r="V182" i="12"/>
  <c r="V160" i="8"/>
  <c r="V194" i="10"/>
  <c r="V193" i="11"/>
  <c r="V183" i="8"/>
  <c r="V183" i="10"/>
  <c r="V166" i="11"/>
  <c r="V182" i="13"/>
  <c r="V182" i="9"/>
  <c r="V170" i="12"/>
  <c r="V173" i="9"/>
  <c r="V190" i="13"/>
  <c r="U202" i="11"/>
  <c r="U201" i="12"/>
  <c r="V173" i="13"/>
  <c r="V189" i="7"/>
  <c r="U176" i="12"/>
  <c r="V183" i="7"/>
  <c r="V172" i="12"/>
  <c r="U178" i="8"/>
  <c r="V164" i="13"/>
  <c r="V186" i="11"/>
  <c r="U200" i="13"/>
  <c r="V183" i="13"/>
  <c r="V175" i="7"/>
  <c r="V190" i="9"/>
  <c r="V158" i="13"/>
  <c r="V190" i="10"/>
  <c r="V173" i="8"/>
  <c r="V198" i="11"/>
  <c r="V162" i="9"/>
  <c r="S182" i="5"/>
  <c r="V186" i="9"/>
  <c r="V185" i="8"/>
  <c r="V168" i="11"/>
  <c r="V195" i="9"/>
  <c r="V191" i="8"/>
  <c r="V196" i="10"/>
  <c r="V193" i="10"/>
  <c r="V161" i="11"/>
  <c r="V163" i="10"/>
  <c r="U201" i="11"/>
  <c r="V192" i="8"/>
  <c r="V189" i="9"/>
  <c r="V159" i="9"/>
  <c r="V165" i="8"/>
  <c r="V168" i="13"/>
  <c r="V184" i="12"/>
  <c r="V169" i="9"/>
  <c r="V196" i="8"/>
  <c r="V191" i="12"/>
  <c r="V159" i="8"/>
  <c r="V170" i="9"/>
  <c r="V175" i="12"/>
  <c r="V172" i="11"/>
  <c r="V172" i="8"/>
  <c r="U201" i="13"/>
  <c r="V188" i="13"/>
  <c r="V158" i="8"/>
  <c r="V173" i="10"/>
  <c r="V162" i="8"/>
  <c r="V184" i="13"/>
  <c r="V186" i="8"/>
  <c r="V187" i="9"/>
  <c r="V165" i="9"/>
  <c r="V188" i="12"/>
  <c r="U176" i="10"/>
  <c r="V188" i="7"/>
  <c r="U201" i="10"/>
  <c r="V186" i="10"/>
  <c r="U178" i="9"/>
  <c r="V171" i="7"/>
  <c r="V167" i="9"/>
  <c r="U178" i="12"/>
  <c r="V198" i="9"/>
  <c r="V185" i="9"/>
  <c r="V162" i="12"/>
  <c r="V188" i="8"/>
  <c r="V187" i="13"/>
  <c r="V170" i="10"/>
  <c r="V182" i="8"/>
  <c r="V199" i="8"/>
  <c r="V199" i="9"/>
  <c r="V182" i="11"/>
  <c r="V162" i="7"/>
  <c r="U200" i="8"/>
  <c r="V167" i="8"/>
  <c r="V169" i="12"/>
  <c r="V172" i="10"/>
  <c r="V169" i="8"/>
  <c r="V184" i="7"/>
  <c r="V165" i="13"/>
  <c r="V160" i="9"/>
  <c r="V168" i="7"/>
  <c r="V175" i="13"/>
  <c r="V169" i="7"/>
  <c r="U176" i="7"/>
  <c r="V160" i="7"/>
  <c r="U200" i="9"/>
  <c r="V193" i="9"/>
  <c r="V164" i="7"/>
  <c r="V196" i="9"/>
  <c r="V161" i="9"/>
  <c r="V174" i="7"/>
  <c r="V189" i="11"/>
  <c r="V187" i="12"/>
  <c r="V186" i="13"/>
  <c r="V197" i="9"/>
  <c r="V196" i="13"/>
  <c r="V158" i="11"/>
  <c r="V158" i="12"/>
  <c r="T64" i="3"/>
  <c r="S82" i="3"/>
  <c r="T66" i="3"/>
  <c r="S84" i="3"/>
  <c r="T67" i="3"/>
  <c r="S85" i="3"/>
  <c r="T68" i="3"/>
  <c r="S86" i="3"/>
  <c r="U65" i="3"/>
  <c r="T83" i="3"/>
  <c r="W187" i="13"/>
  <c r="W167" i="9"/>
  <c r="V176" i="10"/>
  <c r="W162" i="8"/>
  <c r="W172" i="11"/>
  <c r="W191" i="12"/>
  <c r="W159" i="9"/>
  <c r="W193" i="10"/>
  <c r="W191" i="8"/>
  <c r="W186" i="9"/>
  <c r="W173" i="8"/>
  <c r="V200" i="13"/>
  <c r="V178" i="8"/>
  <c r="W189" i="7"/>
  <c r="W190" i="13"/>
  <c r="W182" i="13"/>
  <c r="W193" i="11"/>
  <c r="W190" i="12"/>
  <c r="W186" i="12"/>
  <c r="W167" i="7"/>
  <c r="W184" i="11"/>
  <c r="W185" i="11"/>
  <c r="W167" i="13"/>
  <c r="W194" i="12"/>
  <c r="W165" i="11"/>
  <c r="W196" i="7"/>
  <c r="W191" i="9"/>
  <c r="W197" i="7"/>
  <c r="V201" i="9"/>
  <c r="W183" i="12"/>
  <c r="W175" i="9"/>
  <c r="V177" i="11"/>
  <c r="W158" i="9"/>
  <c r="V178" i="10"/>
  <c r="W162" i="11"/>
  <c r="W160" i="10"/>
  <c r="W192" i="7"/>
  <c r="W187" i="7"/>
  <c r="W158" i="10"/>
  <c r="W159" i="7"/>
  <c r="W168" i="10"/>
  <c r="W158" i="11"/>
  <c r="W187" i="12"/>
  <c r="W174" i="7"/>
  <c r="W196" i="9"/>
  <c r="W160" i="7"/>
  <c r="W169" i="7"/>
  <c r="W168" i="7"/>
  <c r="W169" i="8"/>
  <c r="W169" i="12"/>
  <c r="V200" i="8"/>
  <c r="W158" i="8"/>
  <c r="W199" i="8"/>
  <c r="W170" i="10"/>
  <c r="W188" i="8"/>
  <c r="W185" i="9"/>
  <c r="V178" i="12"/>
  <c r="W171" i="7"/>
  <c r="W186" i="10"/>
  <c r="W188" i="7"/>
  <c r="W188" i="12"/>
  <c r="W187" i="9"/>
  <c r="W184" i="13"/>
  <c r="V201" i="13"/>
  <c r="W172" i="8"/>
  <c r="W175" i="12"/>
  <c r="W159" i="8"/>
  <c r="W196" i="8"/>
  <c r="W184" i="12"/>
  <c r="W165" i="8"/>
  <c r="W189" i="9"/>
  <c r="V201" i="11"/>
  <c r="W161" i="11"/>
  <c r="W196" i="10"/>
  <c r="W195" i="9"/>
  <c r="W185" i="8"/>
  <c r="T182" i="5"/>
  <c r="W198" i="11"/>
  <c r="W190" i="10"/>
  <c r="W190" i="9"/>
  <c r="W183" i="13"/>
  <c r="W186" i="11"/>
  <c r="W172" i="12"/>
  <c r="V176" i="12"/>
  <c r="W173" i="13"/>
  <c r="V202" i="11"/>
  <c r="W173" i="9"/>
  <c r="W182" i="9"/>
  <c r="W166" i="11"/>
  <c r="W183" i="8"/>
  <c r="W194" i="10"/>
  <c r="W182" i="12"/>
  <c r="W160" i="11"/>
  <c r="W168" i="12"/>
  <c r="W161" i="10"/>
  <c r="W183" i="9"/>
  <c r="V177" i="8"/>
  <c r="W195" i="10"/>
  <c r="V178" i="11"/>
  <c r="W174" i="13"/>
  <c r="W158" i="7"/>
  <c r="W193" i="8"/>
  <c r="W163" i="13"/>
  <c r="W163" i="7"/>
  <c r="V202" i="7"/>
  <c r="V176" i="11"/>
  <c r="W189" i="8"/>
  <c r="W186" i="7"/>
  <c r="V202" i="8"/>
  <c r="W160" i="13"/>
  <c r="W198" i="12"/>
  <c r="V202" i="13"/>
  <c r="W185" i="13"/>
  <c r="W166" i="10"/>
  <c r="W161" i="12"/>
  <c r="W182" i="7"/>
  <c r="W170" i="8"/>
  <c r="W190" i="11"/>
  <c r="W172" i="13"/>
  <c r="V200" i="11"/>
  <c r="W187" i="10"/>
  <c r="V176" i="9"/>
  <c r="W173" i="7"/>
  <c r="V176" i="13"/>
  <c r="W198" i="7"/>
  <c r="W162" i="10"/>
  <c r="W193" i="7"/>
  <c r="W159" i="11"/>
  <c r="W199" i="13"/>
  <c r="W197" i="12"/>
  <c r="W185" i="7"/>
  <c r="W171" i="9"/>
  <c r="V202" i="10"/>
  <c r="W175" i="11"/>
  <c r="V177" i="12"/>
  <c r="W169" i="13"/>
  <c r="V201" i="8"/>
  <c r="W171" i="12"/>
  <c r="T158" i="5"/>
  <c r="W199" i="10"/>
  <c r="W185" i="10"/>
  <c r="W182" i="8"/>
  <c r="V178" i="9"/>
  <c r="W186" i="8"/>
  <c r="W169" i="9"/>
  <c r="W163" i="10"/>
  <c r="W162" i="9"/>
  <c r="W175" i="7"/>
  <c r="W183" i="7"/>
  <c r="W170" i="12"/>
  <c r="W160" i="8"/>
  <c r="W192" i="10"/>
  <c r="W195" i="11"/>
  <c r="V202" i="9"/>
  <c r="W170" i="11"/>
  <c r="W170" i="13"/>
  <c r="W173" i="11"/>
  <c r="W195" i="12"/>
  <c r="W164" i="9"/>
  <c r="W190" i="7"/>
  <c r="W198" i="10"/>
  <c r="W158" i="12"/>
  <c r="W196" i="13"/>
  <c r="W186" i="13"/>
  <c r="W189" i="11"/>
  <c r="W161" i="9"/>
  <c r="W164" i="7"/>
  <c r="V200" i="9"/>
  <c r="V176" i="7"/>
  <c r="W175" i="13"/>
  <c r="W160" i="9"/>
  <c r="W184" i="7"/>
  <c r="W172" i="10"/>
  <c r="W167" i="8"/>
  <c r="W162" i="7"/>
  <c r="W173" i="10"/>
  <c r="W188" i="13"/>
  <c r="W189" i="10"/>
  <c r="W175" i="8"/>
  <c r="W165" i="7"/>
  <c r="W161" i="13"/>
  <c r="W173" i="12"/>
  <c r="W195" i="8"/>
  <c r="W174" i="8"/>
  <c r="W192" i="11"/>
  <c r="W195" i="13"/>
  <c r="W194" i="13"/>
  <c r="W166" i="8"/>
  <c r="W197" i="8"/>
  <c r="W182" i="10"/>
  <c r="W160" i="12"/>
  <c r="W164" i="8"/>
  <c r="W168" i="8"/>
  <c r="W163" i="9"/>
  <c r="W161" i="7"/>
  <c r="W167" i="11"/>
  <c r="W175" i="10"/>
  <c r="W188" i="11"/>
  <c r="W194" i="11"/>
  <c r="W168" i="9"/>
  <c r="W194" i="7"/>
  <c r="W187" i="11"/>
  <c r="W165" i="12"/>
  <c r="V200" i="7"/>
  <c r="V177" i="13"/>
  <c r="W183" i="11"/>
  <c r="W197" i="11"/>
  <c r="W194" i="9"/>
  <c r="W189" i="12"/>
  <c r="W188" i="10"/>
  <c r="W192" i="12"/>
  <c r="W169" i="11"/>
  <c r="W199" i="7"/>
  <c r="W198" i="13"/>
  <c r="W197" i="10"/>
  <c r="W184" i="9"/>
  <c r="W161" i="8"/>
  <c r="W167" i="10"/>
  <c r="W164" i="12"/>
  <c r="W163" i="12"/>
  <c r="W169" i="10"/>
  <c r="W199" i="9"/>
  <c r="W162" i="12"/>
  <c r="W198" i="9"/>
  <c r="V201" i="10"/>
  <c r="W165" i="9"/>
  <c r="W170" i="9"/>
  <c r="W168" i="13"/>
  <c r="W192" i="8"/>
  <c r="W168" i="11"/>
  <c r="W158" i="13"/>
  <c r="W164" i="13"/>
  <c r="V201" i="12"/>
  <c r="W183" i="10"/>
  <c r="W174" i="11"/>
  <c r="V177" i="10"/>
  <c r="W164" i="11"/>
  <c r="W184" i="10"/>
  <c r="W159" i="12"/>
  <c r="W192" i="9"/>
  <c r="V200" i="10"/>
  <c r="W199" i="12"/>
  <c r="V202" i="12"/>
  <c r="V176" i="8"/>
  <c r="V178" i="13"/>
  <c r="W191" i="7"/>
  <c r="W194" i="8"/>
  <c r="W164" i="10"/>
  <c r="W197" i="9"/>
  <c r="W193" i="9"/>
  <c r="W165" i="13"/>
  <c r="W182" i="11"/>
  <c r="W191" i="13"/>
  <c r="W172" i="7"/>
  <c r="W198" i="8"/>
  <c r="W165" i="10"/>
  <c r="W184" i="8"/>
  <c r="W171" i="10"/>
  <c r="W171" i="11"/>
  <c r="V200" i="12"/>
  <c r="W191" i="11"/>
  <c r="V201" i="7"/>
  <c r="W199" i="11"/>
  <c r="W185" i="12"/>
  <c r="W163" i="8"/>
  <c r="W167" i="12"/>
  <c r="W174" i="12"/>
  <c r="W163" i="11"/>
  <c r="W195" i="7"/>
  <c r="W190" i="8"/>
  <c r="W170" i="7"/>
  <c r="W196" i="11"/>
  <c r="W188" i="9"/>
  <c r="W174" i="9"/>
  <c r="W187" i="8"/>
  <c r="W189" i="13"/>
  <c r="W159" i="10"/>
  <c r="W191" i="10"/>
  <c r="W166" i="13"/>
  <c r="W197" i="13"/>
  <c r="W166" i="7"/>
  <c r="W193" i="12"/>
  <c r="W159" i="13"/>
  <c r="W174" i="10"/>
  <c r="W171" i="8"/>
  <c r="W193" i="13"/>
  <c r="W171" i="13"/>
  <c r="W172" i="9"/>
  <c r="W166" i="9"/>
  <c r="W162" i="13"/>
  <c r="W192" i="13"/>
  <c r="W196" i="12"/>
  <c r="V177" i="7"/>
  <c r="W166" i="12"/>
  <c r="V178" i="7"/>
  <c r="U67" i="3"/>
  <c r="T85" i="3"/>
  <c r="U64" i="3"/>
  <c r="T82" i="3"/>
  <c r="U66" i="3"/>
  <c r="T84" i="3"/>
  <c r="V65" i="3"/>
  <c r="U83" i="3"/>
  <c r="U68" i="3"/>
  <c r="T86" i="3"/>
  <c r="X166" i="9"/>
  <c r="X166" i="13"/>
  <c r="X170" i="7"/>
  <c r="X163" i="8"/>
  <c r="X191" i="11"/>
  <c r="X191" i="13"/>
  <c r="X167" i="10"/>
  <c r="X188" i="10"/>
  <c r="X187" i="11"/>
  <c r="X164" i="8"/>
  <c r="X174" i="8"/>
  <c r="X162" i="7"/>
  <c r="X196" i="13"/>
  <c r="W202" i="9"/>
  <c r="X182" i="8"/>
  <c r="X169" i="13"/>
  <c r="X197" i="12"/>
  <c r="W176" i="9"/>
  <c r="X160" i="13"/>
  <c r="X174" i="13"/>
  <c r="X183" i="8"/>
  <c r="X190" i="9"/>
  <c r="W201" i="11"/>
  <c r="X175" i="12"/>
  <c r="X171" i="7"/>
  <c r="X158" i="10"/>
  <c r="X162" i="11"/>
  <c r="X162" i="8"/>
  <c r="X182" i="11"/>
  <c r="X194" i="8"/>
  <c r="W178" i="13"/>
  <c r="W202" i="12"/>
  <c r="W200" i="10"/>
  <c r="X159" i="12"/>
  <c r="X164" i="11"/>
  <c r="X174" i="11"/>
  <c r="W201" i="12"/>
  <c r="X158" i="13"/>
  <c r="X192" i="8"/>
  <c r="X170" i="9"/>
  <c r="W201" i="10"/>
  <c r="X162" i="12"/>
  <c r="X169" i="10"/>
  <c r="X198" i="10"/>
  <c r="X158" i="8"/>
  <c r="X169" i="12"/>
  <c r="X168" i="7"/>
  <c r="X160" i="7"/>
  <c r="X174" i="7"/>
  <c r="X158" i="9"/>
  <c r="X175" i="9"/>
  <c r="W201" i="9"/>
  <c r="X191" i="9"/>
  <c r="X165" i="11"/>
  <c r="X167" i="13"/>
  <c r="X184" i="11"/>
  <c r="X186" i="12"/>
  <c r="X193" i="11"/>
  <c r="X190" i="13"/>
  <c r="W178" i="8"/>
  <c r="X173" i="8"/>
  <c r="X191" i="8"/>
  <c r="X159" i="9"/>
  <c r="X172" i="11"/>
  <c r="X174" i="10"/>
  <c r="X189" i="13"/>
  <c r="X163" i="11"/>
  <c r="W201" i="7"/>
  <c r="X171" i="10"/>
  <c r="X165" i="10"/>
  <c r="X172" i="7"/>
  <c r="X165" i="13"/>
  <c r="X197" i="9"/>
  <c r="X164" i="12"/>
  <c r="X161" i="8"/>
  <c r="X197" i="10"/>
  <c r="X199" i="7"/>
  <c r="X192" i="12"/>
  <c r="X189" i="12"/>
  <c r="X197" i="11"/>
  <c r="W177" i="13"/>
  <c r="X165" i="12"/>
  <c r="X194" i="7"/>
  <c r="X194" i="11"/>
  <c r="X175" i="10"/>
  <c r="X161" i="7"/>
  <c r="X168" i="8"/>
  <c r="X160" i="12"/>
  <c r="X197" i="8"/>
  <c r="X194" i="13"/>
  <c r="X192" i="11"/>
  <c r="X195" i="8"/>
  <c r="X161" i="13"/>
  <c r="X175" i="8"/>
  <c r="X173" i="10"/>
  <c r="X167" i="8"/>
  <c r="X184" i="7"/>
  <c r="X175" i="13"/>
  <c r="W200" i="9"/>
  <c r="X161" i="9"/>
  <c r="X186" i="13"/>
  <c r="X164" i="9"/>
  <c r="X173" i="11"/>
  <c r="X170" i="11"/>
  <c r="X195" i="11"/>
  <c r="X160" i="8"/>
  <c r="X183" i="7"/>
  <c r="X162" i="9"/>
  <c r="X169" i="9"/>
  <c r="W178" i="9"/>
  <c r="X185" i="10"/>
  <c r="W201" i="8"/>
  <c r="W177" i="12"/>
  <c r="W202" i="10"/>
  <c r="X185" i="7"/>
  <c r="X199" i="13"/>
  <c r="X193" i="7"/>
  <c r="X198" i="7"/>
  <c r="X173" i="7"/>
  <c r="X187" i="10"/>
  <c r="X172" i="13"/>
  <c r="X170" i="8"/>
  <c r="X161" i="12"/>
  <c r="X185" i="13"/>
  <c r="X198" i="12"/>
  <c r="W202" i="8"/>
  <c r="X189" i="8"/>
  <c r="W202" i="7"/>
  <c r="X163" i="13"/>
  <c r="X158" i="7"/>
  <c r="W178" i="11"/>
  <c r="W177" i="8"/>
  <c r="X161" i="10"/>
  <c r="X160" i="11"/>
  <c r="X194" i="10"/>
  <c r="X166" i="11"/>
  <c r="X173" i="9"/>
  <c r="X173" i="13"/>
  <c r="X172" i="12"/>
  <c r="X183" i="13"/>
  <c r="X190" i="10"/>
  <c r="U182" i="5"/>
  <c r="X195" i="9"/>
  <c r="X161" i="11"/>
  <c r="X189" i="9"/>
  <c r="X184" i="12"/>
  <c r="X159" i="8"/>
  <c r="X172" i="8"/>
  <c r="X184" i="13"/>
  <c r="X188" i="12"/>
  <c r="X186" i="10"/>
  <c r="W178" i="12"/>
  <c r="X188" i="8"/>
  <c r="X199" i="8"/>
  <c r="X158" i="11"/>
  <c r="X159" i="7"/>
  <c r="X187" i="7"/>
  <c r="X160" i="10"/>
  <c r="W178" i="10"/>
  <c r="W176" i="10"/>
  <c r="X187" i="13"/>
  <c r="X192" i="13"/>
  <c r="X171" i="13"/>
  <c r="X171" i="8"/>
  <c r="X159" i="13"/>
  <c r="X166" i="7"/>
  <c r="X159" i="10"/>
  <c r="X187" i="8"/>
  <c r="X188" i="9"/>
  <c r="X195" i="7"/>
  <c r="X174" i="12"/>
  <c r="X199" i="11"/>
  <c r="X171" i="11"/>
  <c r="X184" i="8"/>
  <c r="X198" i="8"/>
  <c r="X193" i="9"/>
  <c r="X164" i="10"/>
  <c r="X163" i="12"/>
  <c r="X184" i="9"/>
  <c r="X198" i="13"/>
  <c r="X169" i="11"/>
  <c r="X194" i="9"/>
  <c r="X183" i="11"/>
  <c r="W200" i="7"/>
  <c r="X168" i="9"/>
  <c r="X188" i="11"/>
  <c r="X167" i="11"/>
  <c r="X163" i="9"/>
  <c r="X182" i="10"/>
  <c r="X166" i="8"/>
  <c r="X195" i="13"/>
  <c r="X173" i="12"/>
  <c r="X165" i="7"/>
  <c r="X189" i="10"/>
  <c r="X188" i="13"/>
  <c r="X172" i="10"/>
  <c r="X160" i="9"/>
  <c r="W176" i="7"/>
  <c r="X164" i="7"/>
  <c r="X189" i="11"/>
  <c r="X190" i="7"/>
  <c r="X195" i="12"/>
  <c r="X170" i="13"/>
  <c r="X192" i="10"/>
  <c r="X170" i="12"/>
  <c r="X175" i="7"/>
  <c r="X163" i="10"/>
  <c r="X186" i="8"/>
  <c r="X199" i="10"/>
  <c r="X171" i="12"/>
  <c r="X175" i="11"/>
  <c r="X171" i="9"/>
  <c r="X159" i="11"/>
  <c r="X162" i="10"/>
  <c r="W176" i="13"/>
  <c r="W200" i="11"/>
  <c r="X190" i="11"/>
  <c r="X182" i="7"/>
  <c r="X166" i="10"/>
  <c r="W202" i="13"/>
  <c r="X186" i="7"/>
  <c r="W176" i="11"/>
  <c r="X163" i="7"/>
  <c r="X193" i="8"/>
  <c r="X195" i="10"/>
  <c r="X183" i="9"/>
  <c r="X168" i="12"/>
  <c r="X182" i="12"/>
  <c r="X182" i="9"/>
  <c r="W202" i="11"/>
  <c r="W176" i="12"/>
  <c r="X186" i="11"/>
  <c r="X198" i="11"/>
  <c r="X185" i="8"/>
  <c r="X196" i="10"/>
  <c r="X165" i="8"/>
  <c r="X196" i="8"/>
  <c r="W201" i="13"/>
  <c r="X187" i="9"/>
  <c r="X188" i="7"/>
  <c r="X185" i="9"/>
  <c r="X170" i="10"/>
  <c r="X168" i="10"/>
  <c r="X192" i="7"/>
  <c r="X167" i="9"/>
  <c r="W177" i="7"/>
  <c r="W178" i="7"/>
  <c r="X196" i="12"/>
  <c r="X162" i="13"/>
  <c r="X172" i="9"/>
  <c r="X193" i="13"/>
  <c r="X193" i="12"/>
  <c r="X197" i="13"/>
  <c r="X191" i="10"/>
  <c r="X174" i="9"/>
  <c r="X196" i="11"/>
  <c r="X190" i="8"/>
  <c r="X167" i="12"/>
  <c r="X185" i="12"/>
  <c r="W200" i="12"/>
  <c r="X166" i="12"/>
  <c r="X191" i="7"/>
  <c r="W176" i="8"/>
  <c r="X199" i="12"/>
  <c r="X192" i="9"/>
  <c r="X184" i="10"/>
  <c r="W177" i="10"/>
  <c r="X183" i="10"/>
  <c r="X164" i="13"/>
  <c r="X168" i="11"/>
  <c r="X168" i="13"/>
  <c r="X165" i="9"/>
  <c r="X198" i="9"/>
  <c r="X199" i="9"/>
  <c r="X158" i="12"/>
  <c r="U158" i="5"/>
  <c r="W200" i="8"/>
  <c r="X169" i="8"/>
  <c r="X169" i="7"/>
  <c r="X196" i="9"/>
  <c r="X187" i="12"/>
  <c r="W177" i="11"/>
  <c r="X183" i="12"/>
  <c r="X197" i="7"/>
  <c r="X196" i="7"/>
  <c r="X194" i="12"/>
  <c r="X185" i="11"/>
  <c r="X167" i="7"/>
  <c r="X190" i="12"/>
  <c r="X182" i="13"/>
  <c r="X189" i="7"/>
  <c r="W200" i="13"/>
  <c r="X186" i="9"/>
  <c r="X193" i="10"/>
  <c r="X191" i="12"/>
  <c r="V64" i="3"/>
  <c r="U82" i="3"/>
  <c r="V68" i="3"/>
  <c r="U86" i="3"/>
  <c r="V66" i="3"/>
  <c r="U84" i="3"/>
  <c r="V67" i="3"/>
  <c r="U85" i="3"/>
  <c r="W65" i="3"/>
  <c r="V83" i="3"/>
  <c r="X177" i="7"/>
  <c r="X178" i="9"/>
  <c r="X201" i="12"/>
  <c r="X200" i="10"/>
  <c r="X178" i="13"/>
  <c r="X200" i="13"/>
  <c r="X177" i="11"/>
  <c r="X178" i="7"/>
  <c r="X176" i="11"/>
  <c r="X202" i="13"/>
  <c r="X200" i="11"/>
  <c r="X176" i="7"/>
  <c r="X178" i="10"/>
  <c r="X178" i="11"/>
  <c r="X177" i="12"/>
  <c r="X201" i="7"/>
  <c r="X178" i="8"/>
  <c r="X201" i="9"/>
  <c r="X201" i="11"/>
  <c r="V158" i="5"/>
  <c r="X200" i="9"/>
  <c r="X177" i="13"/>
  <c r="X202" i="12"/>
  <c r="X201" i="10"/>
  <c r="X201" i="13"/>
  <c r="X202" i="11"/>
  <c r="X200" i="7"/>
  <c r="X200" i="8"/>
  <c r="X177" i="10"/>
  <c r="X176" i="8"/>
  <c r="X200" i="12"/>
  <c r="X176" i="12"/>
  <c r="X176" i="13"/>
  <c r="X176" i="10"/>
  <c r="X178" i="12"/>
  <c r="V182" i="5"/>
  <c r="X177" i="8"/>
  <c r="X202" i="7"/>
  <c r="X202" i="8"/>
  <c r="X202" i="10"/>
  <c r="X201" i="8"/>
  <c r="X176" i="9"/>
  <c r="X202" i="9"/>
  <c r="W67" i="3"/>
  <c r="V85" i="3"/>
  <c r="X65" i="3"/>
  <c r="X83" i="3"/>
  <c r="W83" i="3"/>
  <c r="W64" i="3"/>
  <c r="V82" i="3"/>
  <c r="W66" i="3"/>
  <c r="V84" i="3"/>
  <c r="W68" i="3"/>
  <c r="V86" i="3"/>
  <c r="W182" i="5"/>
  <c r="W158" i="5"/>
  <c r="X68" i="3"/>
  <c r="W86" i="3"/>
  <c r="X67" i="3"/>
  <c r="X85" i="3"/>
  <c r="W85" i="3"/>
  <c r="X66" i="3"/>
  <c r="X84" i="3"/>
  <c r="W84" i="3"/>
  <c r="X64" i="3"/>
  <c r="X82" i="3"/>
  <c r="W82" i="3"/>
  <c r="X158" i="5"/>
  <c r="X182" i="5"/>
  <c r="X86" i="3"/>
  <c r="G77" i="3"/>
  <c r="H77" i="3"/>
  <c r="H59" i="3"/>
  <c r="G59" i="3"/>
  <c r="G70" i="3"/>
  <c r="H70" i="3"/>
  <c r="I77" i="3"/>
  <c r="I59" i="3"/>
  <c r="I70" i="3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J77" i="3"/>
  <c r="J59" i="3"/>
  <c r="J70" i="3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C78" i="5"/>
  <c r="B78" i="5"/>
  <c r="G29" i="5"/>
  <c r="G28" i="5"/>
  <c r="F29" i="5"/>
  <c r="E29" i="5"/>
  <c r="D29" i="5"/>
  <c r="C29" i="5"/>
  <c r="B29" i="5"/>
  <c r="F28" i="5"/>
  <c r="E28" i="5"/>
  <c r="D28" i="5"/>
  <c r="C28" i="5"/>
  <c r="B28" i="5"/>
  <c r="D48" i="5"/>
  <c r="G48" i="5"/>
  <c r="F80" i="1"/>
  <c r="F77" i="1"/>
  <c r="C51" i="5"/>
  <c r="E51" i="5"/>
  <c r="D38" i="5"/>
  <c r="G38" i="5"/>
  <c r="C27" i="5"/>
  <c r="E27" i="5"/>
  <c r="D15" i="5"/>
  <c r="G15" i="5"/>
  <c r="D9" i="5"/>
  <c r="G9" i="5"/>
  <c r="B51" i="5"/>
  <c r="D51" i="5"/>
  <c r="D50" i="5"/>
  <c r="B202" i="5"/>
  <c r="D49" i="5"/>
  <c r="B201" i="5"/>
  <c r="B200" i="5"/>
  <c r="D47" i="5"/>
  <c r="B199" i="5"/>
  <c r="D46" i="5"/>
  <c r="B198" i="5"/>
  <c r="D45" i="5"/>
  <c r="B197" i="5"/>
  <c r="D44" i="5"/>
  <c r="B196" i="5"/>
  <c r="D43" i="5"/>
  <c r="B195" i="5"/>
  <c r="D42" i="5"/>
  <c r="B194" i="5"/>
  <c r="D41" i="5"/>
  <c r="B193" i="5"/>
  <c r="D40" i="5"/>
  <c r="B192" i="5"/>
  <c r="D39" i="5"/>
  <c r="B191" i="5"/>
  <c r="B190" i="5"/>
  <c r="D37" i="5"/>
  <c r="B189" i="5"/>
  <c r="D36" i="5"/>
  <c r="B188" i="5"/>
  <c r="D35" i="5"/>
  <c r="B187" i="5"/>
  <c r="D34" i="5"/>
  <c r="B186" i="5"/>
  <c r="D33" i="5"/>
  <c r="B185" i="5"/>
  <c r="D32" i="5"/>
  <c r="B184" i="5"/>
  <c r="D31" i="5"/>
  <c r="B183" i="5"/>
  <c r="D7" i="5"/>
  <c r="B159" i="5"/>
  <c r="D8" i="5"/>
  <c r="B160" i="5"/>
  <c r="B161" i="5"/>
  <c r="D10" i="5"/>
  <c r="B162" i="5"/>
  <c r="D11" i="5"/>
  <c r="B163" i="5"/>
  <c r="D12" i="5"/>
  <c r="B164" i="5"/>
  <c r="D13" i="5"/>
  <c r="B165" i="5"/>
  <c r="D14" i="5"/>
  <c r="B166" i="5"/>
  <c r="B167" i="5"/>
  <c r="D16" i="5"/>
  <c r="B168" i="5"/>
  <c r="D17" i="5"/>
  <c r="B169" i="5"/>
  <c r="D18" i="5"/>
  <c r="B170" i="5"/>
  <c r="D19" i="5"/>
  <c r="B171" i="5"/>
  <c r="D20" i="5"/>
  <c r="B172" i="5"/>
  <c r="D21" i="5"/>
  <c r="B173" i="5"/>
  <c r="D22" i="5"/>
  <c r="B174" i="5"/>
  <c r="D23" i="5"/>
  <c r="B175" i="5"/>
  <c r="D24" i="5"/>
  <c r="B176" i="5"/>
  <c r="D25" i="5"/>
  <c r="B177" i="5"/>
  <c r="D26" i="5"/>
  <c r="B178" i="5"/>
  <c r="B27" i="5"/>
  <c r="D27" i="5"/>
  <c r="G7" i="5"/>
  <c r="G23" i="5"/>
  <c r="G34" i="5"/>
  <c r="G46" i="5"/>
  <c r="C178" i="5"/>
  <c r="C170" i="5"/>
  <c r="C162" i="5"/>
  <c r="C190" i="5"/>
  <c r="C172" i="5"/>
  <c r="C175" i="5"/>
  <c r="C171" i="5"/>
  <c r="C167" i="5"/>
  <c r="C163" i="5"/>
  <c r="C159" i="5"/>
  <c r="C185" i="5"/>
  <c r="C189" i="5"/>
  <c r="C193" i="5"/>
  <c r="C197" i="5"/>
  <c r="C201" i="5"/>
  <c r="C166" i="5"/>
  <c r="C186" i="5"/>
  <c r="C194" i="5"/>
  <c r="C198" i="5"/>
  <c r="C173" i="5"/>
  <c r="C169" i="5"/>
  <c r="C165" i="5"/>
  <c r="C161" i="5"/>
  <c r="C183" i="5"/>
  <c r="C187" i="5"/>
  <c r="C191" i="5"/>
  <c r="C195" i="5"/>
  <c r="C199" i="5"/>
  <c r="C202" i="5"/>
  <c r="C174" i="5"/>
  <c r="C176" i="5"/>
  <c r="C168" i="5"/>
  <c r="C164" i="5"/>
  <c r="C160" i="5"/>
  <c r="C184" i="5"/>
  <c r="C188" i="5"/>
  <c r="C192" i="5"/>
  <c r="C196" i="5"/>
  <c r="C200" i="5"/>
  <c r="C177" i="5"/>
  <c r="D202" i="5"/>
  <c r="K77" i="3"/>
  <c r="G13" i="5"/>
  <c r="G19" i="5"/>
  <c r="G21" i="5"/>
  <c r="G31" i="5"/>
  <c r="G8" i="5"/>
  <c r="G17" i="5"/>
  <c r="G40" i="5"/>
  <c r="G24" i="5"/>
  <c r="G12" i="5"/>
  <c r="G20" i="5"/>
  <c r="G25" i="5"/>
  <c r="G6" i="5"/>
  <c r="G10" i="5"/>
  <c r="G14" i="5"/>
  <c r="G18" i="5"/>
  <c r="G22" i="5"/>
  <c r="G26" i="5"/>
  <c r="G32" i="5"/>
  <c r="G44" i="5"/>
  <c r="F27" i="5"/>
  <c r="G33" i="5"/>
  <c r="G37" i="5"/>
  <c r="G41" i="5"/>
  <c r="G45" i="5"/>
  <c r="G49" i="5"/>
  <c r="G36" i="5"/>
  <c r="F51" i="5"/>
  <c r="G42" i="5"/>
  <c r="G50" i="5"/>
  <c r="G11" i="5"/>
  <c r="G16" i="5"/>
  <c r="G30" i="5"/>
  <c r="G35" i="5"/>
  <c r="G39" i="5"/>
  <c r="G43" i="5"/>
  <c r="G47" i="5"/>
  <c r="L77" i="3"/>
  <c r="K59" i="3"/>
  <c r="K70" i="3"/>
  <c r="D177" i="5"/>
  <c r="D192" i="5"/>
  <c r="D164" i="5"/>
  <c r="D200" i="5"/>
  <c r="D195" i="5"/>
  <c r="D187" i="5"/>
  <c r="D161" i="5"/>
  <c r="D169" i="5"/>
  <c r="D198" i="5"/>
  <c r="D186" i="5"/>
  <c r="D201" i="5"/>
  <c r="D193" i="5"/>
  <c r="D185" i="5"/>
  <c r="D163" i="5"/>
  <c r="D171" i="5"/>
  <c r="D172" i="5"/>
  <c r="D190" i="5"/>
  <c r="D170" i="5"/>
  <c r="D184" i="5"/>
  <c r="D199" i="5"/>
  <c r="D191" i="5"/>
  <c r="D183" i="5"/>
  <c r="D165" i="5"/>
  <c r="D173" i="5"/>
  <c r="D194" i="5"/>
  <c r="D166" i="5"/>
  <c r="D197" i="5"/>
  <c r="D189" i="5"/>
  <c r="D159" i="5"/>
  <c r="D167" i="5"/>
  <c r="D175" i="5"/>
  <c r="D162" i="5"/>
  <c r="D176" i="5"/>
  <c r="D178" i="5"/>
  <c r="D196" i="5"/>
  <c r="D188" i="5"/>
  <c r="D160" i="5"/>
  <c r="D168" i="5"/>
  <c r="D174" i="5"/>
  <c r="E202" i="5"/>
  <c r="G27" i="5"/>
  <c r="G51" i="5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E80" i="1"/>
  <c r="D80" i="1"/>
  <c r="C80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E77" i="1"/>
  <c r="D77" i="1"/>
  <c r="C77" i="1"/>
  <c r="B224" i="5"/>
  <c r="B212" i="5"/>
  <c r="B223" i="5"/>
  <c r="B211" i="5"/>
  <c r="B229" i="5"/>
  <c r="B225" i="5"/>
  <c r="B221" i="5"/>
  <c r="B217" i="5"/>
  <c r="B213" i="5"/>
  <c r="B228" i="5"/>
  <c r="B220" i="5"/>
  <c r="B216" i="5"/>
  <c r="B227" i="5"/>
  <c r="B219" i="5"/>
  <c r="B215" i="5"/>
  <c r="B210" i="5"/>
  <c r="B222" i="5"/>
  <c r="B218" i="5"/>
  <c r="B214" i="5"/>
  <c r="B226" i="5"/>
  <c r="B253" i="5"/>
  <c r="B249" i="5"/>
  <c r="B245" i="5"/>
  <c r="B241" i="5"/>
  <c r="B237" i="5"/>
  <c r="B251" i="5"/>
  <c r="B246" i="5"/>
  <c r="B240" i="5"/>
  <c r="B235" i="5"/>
  <c r="B252" i="5"/>
  <c r="B247" i="5"/>
  <c r="B242" i="5"/>
  <c r="B236" i="5"/>
  <c r="B243" i="5"/>
  <c r="B239" i="5"/>
  <c r="B250" i="5"/>
  <c r="B248" i="5"/>
  <c r="B244" i="5"/>
  <c r="B238" i="5"/>
  <c r="B234" i="5"/>
  <c r="M77" i="3"/>
  <c r="L59" i="3"/>
  <c r="L70" i="3"/>
  <c r="F202" i="5"/>
  <c r="E177" i="5"/>
  <c r="E174" i="5"/>
  <c r="E160" i="5"/>
  <c r="E196" i="5"/>
  <c r="E178" i="5"/>
  <c r="E162" i="5"/>
  <c r="E189" i="5"/>
  <c r="E166" i="5"/>
  <c r="E173" i="5"/>
  <c r="E183" i="5"/>
  <c r="E190" i="5"/>
  <c r="E171" i="5"/>
  <c r="E185" i="5"/>
  <c r="E198" i="5"/>
  <c r="E161" i="5"/>
  <c r="E195" i="5"/>
  <c r="E163" i="5"/>
  <c r="E193" i="5"/>
  <c r="E164" i="5"/>
  <c r="E168" i="5"/>
  <c r="E188" i="5"/>
  <c r="E176" i="5"/>
  <c r="E175" i="5"/>
  <c r="E159" i="5"/>
  <c r="E197" i="5"/>
  <c r="E194" i="5"/>
  <c r="E165" i="5"/>
  <c r="E191" i="5"/>
  <c r="E170" i="5"/>
  <c r="E172" i="5"/>
  <c r="E186" i="5"/>
  <c r="E169" i="5"/>
  <c r="E187" i="5"/>
  <c r="E167" i="5"/>
  <c r="E199" i="5"/>
  <c r="E184" i="5"/>
  <c r="E201" i="5"/>
  <c r="E200" i="5"/>
  <c r="E192" i="5"/>
  <c r="C250" i="11"/>
  <c r="C223" i="12"/>
  <c r="C249" i="11"/>
  <c r="C233" i="12"/>
  <c r="C224" i="12"/>
  <c r="C216" i="12"/>
  <c r="B209" i="5"/>
  <c r="B230" i="5"/>
  <c r="B128" i="5"/>
  <c r="C227" i="12"/>
  <c r="C235" i="11"/>
  <c r="C226" i="12"/>
  <c r="C250" i="12"/>
  <c r="C225" i="12"/>
  <c r="C217" i="11"/>
  <c r="C240" i="11"/>
  <c r="C241" i="11"/>
  <c r="C239" i="11"/>
  <c r="C214" i="11"/>
  <c r="C234" i="12"/>
  <c r="C229" i="12"/>
  <c r="C221" i="11"/>
  <c r="C209" i="12"/>
  <c r="C240" i="12"/>
  <c r="C215" i="12"/>
  <c r="C222" i="11"/>
  <c r="C233" i="11"/>
  <c r="C252" i="11"/>
  <c r="C248" i="12"/>
  <c r="C244" i="11"/>
  <c r="C236" i="11"/>
  <c r="C251" i="12"/>
  <c r="C247" i="12"/>
  <c r="C243" i="11"/>
  <c r="C243" i="12"/>
  <c r="C239" i="12"/>
  <c r="C235" i="12"/>
  <c r="C226" i="11"/>
  <c r="C218" i="12"/>
  <c r="C218" i="11"/>
  <c r="C246" i="12"/>
  <c r="C242" i="11"/>
  <c r="C242" i="12"/>
  <c r="C234" i="11"/>
  <c r="C221" i="12"/>
  <c r="C217" i="12"/>
  <c r="C222" i="12"/>
  <c r="C210" i="12"/>
  <c r="C253" i="11"/>
  <c r="C245" i="12"/>
  <c r="C237" i="12"/>
  <c r="C228" i="11"/>
  <c r="C212" i="11"/>
  <c r="C219" i="11"/>
  <c r="C238" i="11"/>
  <c r="C229" i="11"/>
  <c r="C213" i="12"/>
  <c r="C209" i="11"/>
  <c r="C223" i="11"/>
  <c r="C215" i="11"/>
  <c r="C253" i="12"/>
  <c r="C237" i="11"/>
  <c r="C227" i="11"/>
  <c r="C219" i="12"/>
  <c r="C211" i="11"/>
  <c r="C251" i="11"/>
  <c r="C214" i="12"/>
  <c r="C246" i="11"/>
  <c r="C238" i="12"/>
  <c r="C225" i="11"/>
  <c r="C213" i="11"/>
  <c r="C210" i="11"/>
  <c r="B233" i="5"/>
  <c r="B254" i="5"/>
  <c r="B152" i="5"/>
  <c r="C249" i="12"/>
  <c r="C245" i="11"/>
  <c r="C241" i="12"/>
  <c r="C228" i="12"/>
  <c r="C224" i="11"/>
  <c r="C220" i="11"/>
  <c r="C220" i="12"/>
  <c r="C216" i="11"/>
  <c r="C212" i="12"/>
  <c r="C252" i="12"/>
  <c r="C248" i="11"/>
  <c r="C244" i="12"/>
  <c r="C236" i="12"/>
  <c r="C211" i="12"/>
  <c r="C247" i="11"/>
  <c r="N77" i="3"/>
  <c r="M59" i="3"/>
  <c r="M70" i="3"/>
  <c r="F177" i="5"/>
  <c r="G202" i="5"/>
  <c r="F194" i="5"/>
  <c r="F159" i="5"/>
  <c r="F196" i="5"/>
  <c r="F192" i="5"/>
  <c r="F169" i="5"/>
  <c r="F165" i="5"/>
  <c r="F197" i="5"/>
  <c r="F175" i="5"/>
  <c r="F195" i="5"/>
  <c r="F198" i="5"/>
  <c r="F160" i="5"/>
  <c r="F200" i="5"/>
  <c r="F201" i="5"/>
  <c r="F184" i="5"/>
  <c r="F167" i="5"/>
  <c r="F187" i="5"/>
  <c r="F172" i="5"/>
  <c r="F188" i="5"/>
  <c r="F164" i="5"/>
  <c r="F163" i="5"/>
  <c r="F171" i="5"/>
  <c r="F183" i="5"/>
  <c r="F166" i="5"/>
  <c r="F186" i="5"/>
  <c r="F191" i="5"/>
  <c r="F176" i="5"/>
  <c r="F193" i="5"/>
  <c r="F161" i="5"/>
  <c r="F162" i="5"/>
  <c r="F174" i="5"/>
  <c r="F199" i="5"/>
  <c r="F170" i="5"/>
  <c r="F168" i="5"/>
  <c r="F185" i="5"/>
  <c r="F190" i="5"/>
  <c r="F173" i="5"/>
  <c r="F189" i="5"/>
  <c r="F178" i="5"/>
  <c r="B255" i="5"/>
  <c r="B5" i="6"/>
  <c r="D236" i="12"/>
  <c r="D220" i="12"/>
  <c r="D224" i="11"/>
  <c r="D241" i="12"/>
  <c r="D249" i="12"/>
  <c r="D213" i="11"/>
  <c r="D214" i="12"/>
  <c r="D212" i="11"/>
  <c r="D253" i="11"/>
  <c r="D241" i="11"/>
  <c r="D217" i="11"/>
  <c r="D250" i="12"/>
  <c r="D235" i="11"/>
  <c r="C238" i="8"/>
  <c r="C249" i="8"/>
  <c r="C235" i="8"/>
  <c r="C247" i="8"/>
  <c r="C250" i="8"/>
  <c r="C234" i="8"/>
  <c r="C244" i="8"/>
  <c r="C251" i="8"/>
  <c r="C252" i="8"/>
  <c r="C236" i="8"/>
  <c r="C237" i="8"/>
  <c r="C243" i="8"/>
  <c r="C246" i="8"/>
  <c r="C242" i="8"/>
  <c r="C239" i="8"/>
  <c r="C245" i="8"/>
  <c r="C248" i="8"/>
  <c r="C240" i="8"/>
  <c r="C253" i="8"/>
  <c r="C241" i="8"/>
  <c r="C242" i="10"/>
  <c r="C236" i="10"/>
  <c r="C248" i="10"/>
  <c r="C238" i="10"/>
  <c r="C252" i="10"/>
  <c r="C243" i="10"/>
  <c r="C241" i="10"/>
  <c r="C235" i="10"/>
  <c r="C244" i="10"/>
  <c r="C250" i="10"/>
  <c r="C249" i="10"/>
  <c r="C240" i="10"/>
  <c r="C246" i="10"/>
  <c r="C253" i="10"/>
  <c r="C239" i="10"/>
  <c r="C245" i="10"/>
  <c r="C234" i="10"/>
  <c r="C237" i="10"/>
  <c r="C247" i="10"/>
  <c r="C251" i="10"/>
  <c r="D253" i="12"/>
  <c r="D213" i="12"/>
  <c r="D238" i="11"/>
  <c r="C152" i="5"/>
  <c r="D210" i="12"/>
  <c r="D217" i="12"/>
  <c r="D234" i="11"/>
  <c r="D242" i="11"/>
  <c r="D218" i="11"/>
  <c r="D226" i="11"/>
  <c r="D239" i="12"/>
  <c r="D243" i="11"/>
  <c r="D251" i="12"/>
  <c r="D244" i="11"/>
  <c r="D252" i="11"/>
  <c r="D233" i="11"/>
  <c r="C230" i="12"/>
  <c r="C225" i="7"/>
  <c r="C219" i="7"/>
  <c r="C215" i="7"/>
  <c r="C214" i="7"/>
  <c r="C227" i="7"/>
  <c r="C228" i="7"/>
  <c r="C218" i="7"/>
  <c r="C217" i="7"/>
  <c r="C226" i="7"/>
  <c r="C216" i="7"/>
  <c r="C212" i="7"/>
  <c r="C223" i="7"/>
  <c r="C229" i="7"/>
  <c r="C213" i="7"/>
  <c r="C224" i="7"/>
  <c r="C220" i="7"/>
  <c r="C222" i="7"/>
  <c r="C221" i="7"/>
  <c r="C210" i="7"/>
  <c r="C211" i="7"/>
  <c r="D229" i="12"/>
  <c r="D214" i="11"/>
  <c r="B153" i="5"/>
  <c r="C152" i="12"/>
  <c r="D249" i="11"/>
  <c r="C217" i="10"/>
  <c r="C215" i="10"/>
  <c r="C216" i="10"/>
  <c r="C223" i="10"/>
  <c r="C214" i="10"/>
  <c r="C224" i="10"/>
  <c r="C229" i="10"/>
  <c r="C213" i="10"/>
  <c r="C210" i="10"/>
  <c r="C211" i="10"/>
  <c r="C212" i="10"/>
  <c r="C225" i="10"/>
  <c r="C227" i="10"/>
  <c r="C218" i="10"/>
  <c r="C221" i="10"/>
  <c r="C222" i="10"/>
  <c r="C226" i="10"/>
  <c r="C228" i="10"/>
  <c r="C219" i="10"/>
  <c r="C220" i="10"/>
  <c r="D247" i="11"/>
  <c r="D248" i="11"/>
  <c r="D212" i="12"/>
  <c r="C225" i="9"/>
  <c r="C227" i="9"/>
  <c r="C214" i="9"/>
  <c r="C226" i="9"/>
  <c r="C215" i="9"/>
  <c r="C220" i="9"/>
  <c r="C217" i="9"/>
  <c r="C218" i="9"/>
  <c r="C221" i="9"/>
  <c r="C222" i="9"/>
  <c r="C223" i="9"/>
  <c r="C210" i="9"/>
  <c r="C216" i="9"/>
  <c r="C213" i="9"/>
  <c r="C229" i="9"/>
  <c r="C219" i="9"/>
  <c r="C211" i="9"/>
  <c r="C212" i="9"/>
  <c r="C224" i="9"/>
  <c r="D238" i="12"/>
  <c r="D211" i="11"/>
  <c r="D227" i="11"/>
  <c r="D223" i="11"/>
  <c r="D237" i="12"/>
  <c r="D215" i="12"/>
  <c r="D224" i="12"/>
  <c r="C242" i="9"/>
  <c r="C237" i="9"/>
  <c r="C244" i="9"/>
  <c r="C251" i="9"/>
  <c r="C252" i="9"/>
  <c r="C247" i="9"/>
  <c r="C236" i="9"/>
  <c r="C238" i="9"/>
  <c r="C253" i="9"/>
  <c r="C239" i="9"/>
  <c r="C240" i="9"/>
  <c r="C235" i="9"/>
  <c r="C241" i="9"/>
  <c r="C234" i="9"/>
  <c r="C243" i="9"/>
  <c r="C249" i="9"/>
  <c r="C245" i="9"/>
  <c r="C250" i="9"/>
  <c r="C246" i="9"/>
  <c r="C248" i="9"/>
  <c r="D152" i="5"/>
  <c r="C128" i="5"/>
  <c r="D237" i="11"/>
  <c r="C230" i="11"/>
  <c r="C216" i="13"/>
  <c r="C213" i="13"/>
  <c r="C227" i="13"/>
  <c r="C223" i="13"/>
  <c r="C215" i="13"/>
  <c r="C226" i="13"/>
  <c r="C218" i="13"/>
  <c r="C220" i="13"/>
  <c r="C210" i="13"/>
  <c r="C217" i="13"/>
  <c r="C228" i="13"/>
  <c r="C229" i="13"/>
  <c r="C212" i="13"/>
  <c r="C222" i="13"/>
  <c r="C221" i="13"/>
  <c r="C211" i="13"/>
  <c r="C225" i="13"/>
  <c r="C219" i="13"/>
  <c r="C224" i="13"/>
  <c r="C214" i="13"/>
  <c r="D229" i="11"/>
  <c r="D219" i="11"/>
  <c r="D222" i="12"/>
  <c r="D221" i="12"/>
  <c r="D242" i="12"/>
  <c r="D246" i="12"/>
  <c r="D218" i="12"/>
  <c r="D235" i="12"/>
  <c r="D243" i="12"/>
  <c r="D247" i="12"/>
  <c r="D236" i="11"/>
  <c r="D248" i="12"/>
  <c r="C254" i="11"/>
  <c r="C234" i="13"/>
  <c r="C240" i="13"/>
  <c r="C243" i="13"/>
  <c r="C251" i="13"/>
  <c r="C247" i="13"/>
  <c r="C252" i="13"/>
  <c r="C253" i="13"/>
  <c r="C248" i="13"/>
  <c r="C246" i="13"/>
  <c r="C249" i="13"/>
  <c r="C250" i="13"/>
  <c r="C237" i="13"/>
  <c r="C244" i="13"/>
  <c r="C235" i="13"/>
  <c r="C239" i="13"/>
  <c r="C245" i="13"/>
  <c r="C238" i="13"/>
  <c r="C241" i="13"/>
  <c r="C242" i="13"/>
  <c r="C236" i="13"/>
  <c r="D209" i="12"/>
  <c r="D221" i="11"/>
  <c r="D234" i="12"/>
  <c r="D239" i="11"/>
  <c r="C254" i="12"/>
  <c r="D211" i="12"/>
  <c r="D244" i="12"/>
  <c r="D252" i="12"/>
  <c r="D216" i="11"/>
  <c r="D220" i="11"/>
  <c r="D228" i="12"/>
  <c r="C250" i="7"/>
  <c r="C234" i="7"/>
  <c r="C235" i="7"/>
  <c r="C247" i="7"/>
  <c r="C253" i="7"/>
  <c r="C248" i="7"/>
  <c r="C246" i="7"/>
  <c r="C251" i="7"/>
  <c r="C241" i="7"/>
  <c r="C243" i="7"/>
  <c r="C242" i="7"/>
  <c r="C236" i="7"/>
  <c r="C238" i="7"/>
  <c r="C240" i="7"/>
  <c r="C252" i="7"/>
  <c r="C244" i="7"/>
  <c r="C249" i="7"/>
  <c r="C245" i="7"/>
  <c r="C239" i="7"/>
  <c r="C237" i="7"/>
  <c r="D245" i="11"/>
  <c r="D210" i="11"/>
  <c r="C217" i="8"/>
  <c r="C212" i="8"/>
  <c r="C227" i="8"/>
  <c r="C222" i="8"/>
  <c r="C229" i="8"/>
  <c r="C224" i="8"/>
  <c r="C225" i="8"/>
  <c r="C228" i="8"/>
  <c r="C219" i="8"/>
  <c r="C210" i="8"/>
  <c r="C221" i="8"/>
  <c r="C223" i="8"/>
  <c r="C214" i="8"/>
  <c r="C226" i="8"/>
  <c r="C216" i="8"/>
  <c r="C211" i="8"/>
  <c r="C215" i="8"/>
  <c r="C220" i="8"/>
  <c r="C213" i="8"/>
  <c r="C218" i="8"/>
  <c r="D225" i="11"/>
  <c r="D246" i="11"/>
  <c r="D251" i="11"/>
  <c r="D219" i="12"/>
  <c r="D215" i="11"/>
  <c r="D209" i="11"/>
  <c r="D228" i="11"/>
  <c r="D245" i="12"/>
  <c r="C152" i="11"/>
  <c r="D222" i="11"/>
  <c r="D240" i="12"/>
  <c r="D240" i="11"/>
  <c r="D225" i="12"/>
  <c r="D226" i="12"/>
  <c r="D227" i="12"/>
  <c r="D216" i="12"/>
  <c r="D233" i="12"/>
  <c r="D223" i="12"/>
  <c r="D250" i="11"/>
  <c r="N59" i="3"/>
  <c r="N70" i="3"/>
  <c r="O77" i="3"/>
  <c r="H202" i="5"/>
  <c r="I202" i="5"/>
  <c r="G177" i="5"/>
  <c r="G187" i="5"/>
  <c r="G184" i="5"/>
  <c r="G192" i="5"/>
  <c r="G159" i="5"/>
  <c r="G178" i="5"/>
  <c r="G188" i="5"/>
  <c r="G167" i="5"/>
  <c r="G201" i="5"/>
  <c r="G196" i="5"/>
  <c r="G170" i="5"/>
  <c r="G164" i="5"/>
  <c r="G200" i="5"/>
  <c r="G173" i="5"/>
  <c r="G185" i="5"/>
  <c r="G199" i="5"/>
  <c r="G174" i="5"/>
  <c r="G161" i="5"/>
  <c r="G176" i="5"/>
  <c r="G186" i="5"/>
  <c r="G166" i="5"/>
  <c r="G171" i="5"/>
  <c r="G160" i="5"/>
  <c r="G198" i="5"/>
  <c r="G175" i="5"/>
  <c r="G165" i="5"/>
  <c r="G194" i="5"/>
  <c r="G189" i="5"/>
  <c r="G190" i="5"/>
  <c r="G168" i="5"/>
  <c r="G162" i="5"/>
  <c r="G193" i="5"/>
  <c r="G191" i="5"/>
  <c r="G183" i="5"/>
  <c r="G163" i="5"/>
  <c r="G172" i="5"/>
  <c r="G195" i="5"/>
  <c r="G197" i="5"/>
  <c r="G169" i="5"/>
  <c r="C153" i="5"/>
  <c r="E225" i="12"/>
  <c r="E209" i="11"/>
  <c r="E251" i="11"/>
  <c r="E225" i="11"/>
  <c r="E252" i="12"/>
  <c r="E211" i="12"/>
  <c r="E234" i="12"/>
  <c r="C128" i="10"/>
  <c r="C209" i="10"/>
  <c r="C230" i="10"/>
  <c r="E252" i="11"/>
  <c r="E239" i="12"/>
  <c r="E234" i="11"/>
  <c r="E223" i="12"/>
  <c r="D153" i="5"/>
  <c r="E247" i="12"/>
  <c r="E246" i="12"/>
  <c r="E219" i="11"/>
  <c r="D250" i="7"/>
  <c r="D251" i="7"/>
  <c r="D235" i="7"/>
  <c r="D253" i="7"/>
  <c r="D245" i="7"/>
  <c r="D234" i="7"/>
  <c r="D244" i="7"/>
  <c r="D252" i="7"/>
  <c r="D249" i="7"/>
  <c r="D237" i="7"/>
  <c r="D239" i="7"/>
  <c r="D243" i="7"/>
  <c r="D246" i="7"/>
  <c r="D247" i="7"/>
  <c r="D248" i="7"/>
  <c r="D242" i="7"/>
  <c r="D241" i="7"/>
  <c r="D240" i="7"/>
  <c r="D238" i="7"/>
  <c r="D236" i="7"/>
  <c r="E224" i="12"/>
  <c r="E227" i="11"/>
  <c r="D252" i="8"/>
  <c r="D243" i="8"/>
  <c r="D242" i="8"/>
  <c r="D241" i="8"/>
  <c r="D234" i="8"/>
  <c r="D249" i="8"/>
  <c r="D237" i="8"/>
  <c r="D236" i="8"/>
  <c r="D235" i="8"/>
  <c r="D248" i="8"/>
  <c r="D250" i="8"/>
  <c r="D245" i="8"/>
  <c r="D253" i="8"/>
  <c r="D246" i="8"/>
  <c r="D238" i="8"/>
  <c r="D239" i="8"/>
  <c r="D244" i="8"/>
  <c r="D251" i="8"/>
  <c r="D247" i="8"/>
  <c r="D240" i="8"/>
  <c r="D152" i="11"/>
  <c r="C128" i="11"/>
  <c r="C153" i="11"/>
  <c r="E253" i="12"/>
  <c r="E235" i="11"/>
  <c r="E217" i="11"/>
  <c r="E253" i="11"/>
  <c r="E213" i="11"/>
  <c r="E241" i="12"/>
  <c r="E220" i="12"/>
  <c r="D254" i="12"/>
  <c r="E216" i="12"/>
  <c r="E226" i="12"/>
  <c r="E240" i="11"/>
  <c r="E240" i="12"/>
  <c r="D230" i="11"/>
  <c r="D254" i="11"/>
  <c r="D255" i="11"/>
  <c r="D11" i="6"/>
  <c r="E215" i="11"/>
  <c r="E219" i="12"/>
  <c r="E246" i="11"/>
  <c r="E245" i="11"/>
  <c r="E228" i="12"/>
  <c r="E216" i="11"/>
  <c r="E244" i="12"/>
  <c r="E239" i="11"/>
  <c r="E221" i="11"/>
  <c r="C255" i="11"/>
  <c r="C11" i="6"/>
  <c r="C152" i="9"/>
  <c r="C128" i="9"/>
  <c r="C153" i="9"/>
  <c r="C233" i="9"/>
  <c r="C254" i="9"/>
  <c r="E233" i="11"/>
  <c r="E244" i="11"/>
  <c r="E243" i="11"/>
  <c r="E226" i="11"/>
  <c r="E242" i="11"/>
  <c r="E217" i="12"/>
  <c r="C152" i="8"/>
  <c r="C233" i="8"/>
  <c r="C254" i="8"/>
  <c r="C128" i="12"/>
  <c r="C153" i="12"/>
  <c r="E233" i="12"/>
  <c r="E227" i="12"/>
  <c r="D224" i="7"/>
  <c r="D222" i="7"/>
  <c r="D213" i="7"/>
  <c r="D211" i="7"/>
  <c r="D219" i="7"/>
  <c r="D217" i="7"/>
  <c r="D225" i="7"/>
  <c r="D214" i="7"/>
  <c r="D221" i="7"/>
  <c r="D216" i="7"/>
  <c r="D228" i="7"/>
  <c r="D212" i="7"/>
  <c r="D227" i="7"/>
  <c r="D210" i="7"/>
  <c r="D229" i="7"/>
  <c r="D220" i="7"/>
  <c r="D218" i="7"/>
  <c r="D223" i="7"/>
  <c r="D226" i="7"/>
  <c r="D215" i="7"/>
  <c r="E222" i="11"/>
  <c r="D241" i="10"/>
  <c r="D240" i="10"/>
  <c r="D252" i="10"/>
  <c r="D239" i="10"/>
  <c r="D245" i="10"/>
  <c r="D234" i="10"/>
  <c r="D248" i="10"/>
  <c r="D250" i="10"/>
  <c r="D253" i="10"/>
  <c r="D238" i="10"/>
  <c r="D236" i="10"/>
  <c r="D243" i="10"/>
  <c r="D247" i="10"/>
  <c r="D246" i="10"/>
  <c r="D251" i="10"/>
  <c r="D249" i="10"/>
  <c r="D235" i="10"/>
  <c r="D237" i="10"/>
  <c r="D242" i="10"/>
  <c r="D244" i="10"/>
  <c r="E210" i="11"/>
  <c r="C152" i="7"/>
  <c r="C233" i="7"/>
  <c r="C254" i="7"/>
  <c r="E220" i="11"/>
  <c r="E209" i="12"/>
  <c r="C152" i="13"/>
  <c r="C233" i="13"/>
  <c r="C254" i="13"/>
  <c r="E237" i="11"/>
  <c r="E251" i="12"/>
  <c r="E218" i="11"/>
  <c r="E210" i="12"/>
  <c r="C152" i="10"/>
  <c r="C233" i="10"/>
  <c r="C254" i="10"/>
  <c r="D219" i="13"/>
  <c r="D220" i="13"/>
  <c r="D215" i="13"/>
  <c r="D212" i="13"/>
  <c r="D225" i="13"/>
  <c r="D213" i="13"/>
  <c r="D226" i="13"/>
  <c r="D222" i="13"/>
  <c r="D223" i="13"/>
  <c r="D228" i="13"/>
  <c r="D211" i="13"/>
  <c r="D216" i="13"/>
  <c r="D214" i="13"/>
  <c r="D224" i="13"/>
  <c r="D229" i="13"/>
  <c r="D210" i="13"/>
  <c r="D221" i="13"/>
  <c r="D218" i="13"/>
  <c r="D227" i="13"/>
  <c r="D217" i="13"/>
  <c r="E228" i="11"/>
  <c r="E248" i="12"/>
  <c r="E235" i="12"/>
  <c r="E221" i="12"/>
  <c r="E237" i="12"/>
  <c r="E238" i="12"/>
  <c r="E248" i="11"/>
  <c r="E229" i="12"/>
  <c r="C128" i="7"/>
  <c r="C209" i="7"/>
  <c r="C230" i="7"/>
  <c r="C255" i="7"/>
  <c r="C6" i="6"/>
  <c r="E213" i="12"/>
  <c r="E250" i="11"/>
  <c r="E245" i="12"/>
  <c r="C128" i="8"/>
  <c r="C209" i="8"/>
  <c r="C230" i="8"/>
  <c r="D243" i="9"/>
  <c r="D246" i="9"/>
  <c r="D245" i="9"/>
  <c r="D244" i="9"/>
  <c r="D237" i="9"/>
  <c r="D252" i="9"/>
  <c r="D251" i="9"/>
  <c r="D235" i="9"/>
  <c r="D239" i="9"/>
  <c r="D250" i="9"/>
  <c r="D248" i="9"/>
  <c r="D238" i="9"/>
  <c r="D240" i="9"/>
  <c r="D241" i="9"/>
  <c r="D253" i="9"/>
  <c r="D242" i="9"/>
  <c r="D249" i="9"/>
  <c r="D236" i="9"/>
  <c r="D234" i="9"/>
  <c r="D247" i="9"/>
  <c r="D230" i="12"/>
  <c r="D255" i="12"/>
  <c r="D12" i="6"/>
  <c r="E236" i="11"/>
  <c r="E243" i="12"/>
  <c r="E218" i="12"/>
  <c r="E242" i="12"/>
  <c r="E222" i="12"/>
  <c r="E229" i="11"/>
  <c r="C128" i="13"/>
  <c r="C209" i="13"/>
  <c r="C230" i="13"/>
  <c r="D225" i="8"/>
  <c r="D228" i="8"/>
  <c r="D215" i="8"/>
  <c r="D214" i="8"/>
  <c r="D212" i="8"/>
  <c r="D211" i="8"/>
  <c r="D229" i="8"/>
  <c r="D224" i="8"/>
  <c r="D226" i="8"/>
  <c r="D220" i="8"/>
  <c r="D218" i="8"/>
  <c r="D219" i="8"/>
  <c r="D216" i="8"/>
  <c r="D210" i="8"/>
  <c r="D222" i="8"/>
  <c r="D227" i="8"/>
  <c r="D221" i="8"/>
  <c r="D217" i="8"/>
  <c r="D213" i="8"/>
  <c r="D223" i="8"/>
  <c r="E215" i="12"/>
  <c r="E223" i="11"/>
  <c r="E211" i="11"/>
  <c r="C209" i="9"/>
  <c r="E212" i="12"/>
  <c r="E247" i="11"/>
  <c r="E249" i="11"/>
  <c r="E214" i="11"/>
  <c r="C255" i="12"/>
  <c r="C12" i="6"/>
  <c r="E238" i="11"/>
  <c r="D214" i="9"/>
  <c r="D221" i="9"/>
  <c r="D220" i="9"/>
  <c r="D219" i="9"/>
  <c r="D225" i="9"/>
  <c r="D222" i="9"/>
  <c r="D216" i="9"/>
  <c r="D226" i="9"/>
  <c r="D210" i="9"/>
  <c r="D215" i="9"/>
  <c r="D227" i="9"/>
  <c r="D223" i="9"/>
  <c r="D229" i="9"/>
  <c r="D211" i="9"/>
  <c r="D218" i="9"/>
  <c r="D217" i="9"/>
  <c r="D212" i="9"/>
  <c r="D224" i="9"/>
  <c r="D213" i="9"/>
  <c r="D215" i="10"/>
  <c r="D229" i="10"/>
  <c r="D227" i="10"/>
  <c r="D211" i="10"/>
  <c r="D226" i="10"/>
  <c r="D225" i="10"/>
  <c r="D224" i="10"/>
  <c r="D213" i="10"/>
  <c r="D218" i="10"/>
  <c r="D216" i="10"/>
  <c r="D223" i="10"/>
  <c r="D222" i="10"/>
  <c r="D220" i="10"/>
  <c r="D228" i="10"/>
  <c r="D210" i="10"/>
  <c r="D214" i="10"/>
  <c r="D221" i="10"/>
  <c r="D217" i="10"/>
  <c r="D212" i="10"/>
  <c r="D219" i="10"/>
  <c r="E250" i="12"/>
  <c r="E241" i="11"/>
  <c r="D251" i="13"/>
  <c r="D250" i="13"/>
  <c r="D244" i="13"/>
  <c r="D240" i="13"/>
  <c r="D239" i="13"/>
  <c r="D248" i="13"/>
  <c r="D246" i="13"/>
  <c r="D236" i="13"/>
  <c r="D249" i="13"/>
  <c r="D252" i="13"/>
  <c r="D234" i="13"/>
  <c r="D235" i="13"/>
  <c r="D243" i="13"/>
  <c r="D247" i="13"/>
  <c r="D242" i="13"/>
  <c r="D238" i="13"/>
  <c r="D253" i="13"/>
  <c r="D245" i="13"/>
  <c r="D241" i="13"/>
  <c r="D237" i="13"/>
  <c r="E212" i="11"/>
  <c r="E214" i="12"/>
  <c r="E249" i="12"/>
  <c r="E224" i="11"/>
  <c r="E236" i="12"/>
  <c r="P59" i="3"/>
  <c r="O59" i="3"/>
  <c r="O70" i="3"/>
  <c r="P70" i="3"/>
  <c r="Q70" i="3"/>
  <c r="R70" i="3"/>
  <c r="S70" i="3"/>
  <c r="T70" i="3"/>
  <c r="U70" i="3"/>
  <c r="V70" i="3"/>
  <c r="W70" i="3"/>
  <c r="X70" i="3"/>
  <c r="H177" i="5"/>
  <c r="H201" i="5"/>
  <c r="H172" i="5"/>
  <c r="H193" i="5"/>
  <c r="H190" i="5"/>
  <c r="H175" i="5"/>
  <c r="H176" i="5"/>
  <c r="H185" i="5"/>
  <c r="H196" i="5"/>
  <c r="H163" i="5"/>
  <c r="H191" i="5"/>
  <c r="H199" i="5"/>
  <c r="H200" i="5"/>
  <c r="H170" i="5"/>
  <c r="H167" i="5"/>
  <c r="H178" i="5"/>
  <c r="H192" i="5"/>
  <c r="H187" i="5"/>
  <c r="H164" i="5"/>
  <c r="H188" i="5"/>
  <c r="H184" i="5"/>
  <c r="H197" i="5"/>
  <c r="H183" i="5"/>
  <c r="H194" i="5"/>
  <c r="H160" i="5"/>
  <c r="H166" i="5"/>
  <c r="H174" i="5"/>
  <c r="H169" i="5"/>
  <c r="H195" i="5"/>
  <c r="H162" i="5"/>
  <c r="H168" i="5"/>
  <c r="H189" i="5"/>
  <c r="H165" i="5"/>
  <c r="H198" i="5"/>
  <c r="H171" i="5"/>
  <c r="H186" i="5"/>
  <c r="H161" i="5"/>
  <c r="H173" i="5"/>
  <c r="H159" i="5"/>
  <c r="J202" i="5"/>
  <c r="C255" i="8"/>
  <c r="C7" i="6"/>
  <c r="C255" i="13"/>
  <c r="C10" i="6"/>
  <c r="C153" i="7"/>
  <c r="F241" i="11"/>
  <c r="E243" i="10"/>
  <c r="E242" i="10"/>
  <c r="E244" i="10"/>
  <c r="E248" i="10"/>
  <c r="E250" i="10"/>
  <c r="E246" i="10"/>
  <c r="E236" i="10"/>
  <c r="E251" i="10"/>
  <c r="E252" i="10"/>
  <c r="E240" i="10"/>
  <c r="E249" i="10"/>
  <c r="E235" i="10"/>
  <c r="E234" i="10"/>
  <c r="E253" i="10"/>
  <c r="E238" i="10"/>
  <c r="E241" i="10"/>
  <c r="E239" i="10"/>
  <c r="E237" i="10"/>
  <c r="E245" i="10"/>
  <c r="E247" i="10"/>
  <c r="F229" i="12"/>
  <c r="F221" i="12"/>
  <c r="F228" i="11"/>
  <c r="F218" i="11"/>
  <c r="E253" i="7"/>
  <c r="E238" i="7"/>
  <c r="E245" i="7"/>
  <c r="E250" i="7"/>
  <c r="E247" i="7"/>
  <c r="E234" i="7"/>
  <c r="E237" i="7"/>
  <c r="E252" i="7"/>
  <c r="E242" i="7"/>
  <c r="E240" i="7"/>
  <c r="E239" i="7"/>
  <c r="E246" i="7"/>
  <c r="E235" i="7"/>
  <c r="E248" i="7"/>
  <c r="E249" i="7"/>
  <c r="E251" i="7"/>
  <c r="E236" i="7"/>
  <c r="E243" i="7"/>
  <c r="E241" i="7"/>
  <c r="E244" i="7"/>
  <c r="D152" i="10"/>
  <c r="D233" i="10"/>
  <c r="D254" i="10"/>
  <c r="F222" i="11"/>
  <c r="F239" i="11"/>
  <c r="F228" i="12"/>
  <c r="F215" i="11"/>
  <c r="F220" i="12"/>
  <c r="D152" i="7"/>
  <c r="D233" i="7"/>
  <c r="D254" i="7"/>
  <c r="F223" i="12"/>
  <c r="F236" i="12"/>
  <c r="D152" i="13"/>
  <c r="D153" i="13"/>
  <c r="D233" i="13"/>
  <c r="D254" i="13"/>
  <c r="F212" i="12"/>
  <c r="C153" i="13"/>
  <c r="F218" i="12"/>
  <c r="F236" i="11"/>
  <c r="E227" i="7"/>
  <c r="E211" i="7"/>
  <c r="E218" i="7"/>
  <c r="E224" i="7"/>
  <c r="E221" i="7"/>
  <c r="E219" i="7"/>
  <c r="E212" i="7"/>
  <c r="E215" i="7"/>
  <c r="E226" i="7"/>
  <c r="E217" i="7"/>
  <c r="E225" i="7"/>
  <c r="E213" i="7"/>
  <c r="E214" i="7"/>
  <c r="E228" i="7"/>
  <c r="E223" i="7"/>
  <c r="E222" i="7"/>
  <c r="E220" i="7"/>
  <c r="E229" i="7"/>
  <c r="E210" i="7"/>
  <c r="E216" i="7"/>
  <c r="F250" i="11"/>
  <c r="D209" i="13"/>
  <c r="D230" i="13"/>
  <c r="F220" i="11"/>
  <c r="F240" i="11"/>
  <c r="F224" i="12"/>
  <c r="F250" i="12"/>
  <c r="D209" i="8"/>
  <c r="D230" i="8"/>
  <c r="F224" i="11"/>
  <c r="F214" i="12"/>
  <c r="D209" i="9"/>
  <c r="F214" i="11"/>
  <c r="F247" i="11"/>
  <c r="F223" i="11"/>
  <c r="F229" i="11"/>
  <c r="F242" i="12"/>
  <c r="F243" i="12"/>
  <c r="D152" i="9"/>
  <c r="D153" i="9"/>
  <c r="D233" i="9"/>
  <c r="D254" i="9"/>
  <c r="D153" i="11"/>
  <c r="D152" i="12"/>
  <c r="E152" i="5"/>
  <c r="E153" i="5"/>
  <c r="F227" i="12"/>
  <c r="E248" i="13"/>
  <c r="E240" i="13"/>
  <c r="E239" i="13"/>
  <c r="E235" i="13"/>
  <c r="E241" i="13"/>
  <c r="E246" i="13"/>
  <c r="E234" i="13"/>
  <c r="E253" i="13"/>
  <c r="E245" i="13"/>
  <c r="E242" i="13"/>
  <c r="E247" i="13"/>
  <c r="E237" i="13"/>
  <c r="E252" i="13"/>
  <c r="E244" i="13"/>
  <c r="E238" i="13"/>
  <c r="E249" i="13"/>
  <c r="E251" i="13"/>
  <c r="E236" i="13"/>
  <c r="E250" i="13"/>
  <c r="E243" i="13"/>
  <c r="E218" i="10"/>
  <c r="E223" i="10"/>
  <c r="E214" i="10"/>
  <c r="E229" i="10"/>
  <c r="E228" i="10"/>
  <c r="E227" i="10"/>
  <c r="E224" i="10"/>
  <c r="E217" i="10"/>
  <c r="E215" i="10"/>
  <c r="E220" i="10"/>
  <c r="E226" i="10"/>
  <c r="E225" i="10"/>
  <c r="E219" i="10"/>
  <c r="E212" i="10"/>
  <c r="E210" i="10"/>
  <c r="E221" i="10"/>
  <c r="E222" i="10"/>
  <c r="E213" i="10"/>
  <c r="E216" i="10"/>
  <c r="E211" i="10"/>
  <c r="F233" i="11"/>
  <c r="E228" i="8"/>
  <c r="E212" i="8"/>
  <c r="E210" i="8"/>
  <c r="E219" i="8"/>
  <c r="E214" i="8"/>
  <c r="E225" i="8"/>
  <c r="E229" i="8"/>
  <c r="E223" i="8"/>
  <c r="E213" i="8"/>
  <c r="E222" i="8"/>
  <c r="E221" i="8"/>
  <c r="E217" i="8"/>
  <c r="E226" i="8"/>
  <c r="E211" i="8"/>
  <c r="E220" i="8"/>
  <c r="E227" i="8"/>
  <c r="E218" i="8"/>
  <c r="E224" i="8"/>
  <c r="E216" i="8"/>
  <c r="E215" i="8"/>
  <c r="F240" i="12"/>
  <c r="F226" i="12"/>
  <c r="D152" i="8"/>
  <c r="D233" i="8"/>
  <c r="D254" i="8"/>
  <c r="F227" i="11"/>
  <c r="F246" i="12"/>
  <c r="F239" i="12"/>
  <c r="C153" i="10"/>
  <c r="F211" i="12"/>
  <c r="F225" i="11"/>
  <c r="D209" i="10"/>
  <c r="F238" i="11"/>
  <c r="F245" i="12"/>
  <c r="F213" i="12"/>
  <c r="F238" i="12"/>
  <c r="F248" i="12"/>
  <c r="E254" i="12"/>
  <c r="F217" i="12"/>
  <c r="F226" i="11"/>
  <c r="F244" i="11"/>
  <c r="F244" i="12"/>
  <c r="F246" i="11"/>
  <c r="F213" i="11"/>
  <c r="F253" i="11"/>
  <c r="F235" i="11"/>
  <c r="F209" i="11"/>
  <c r="F249" i="12"/>
  <c r="F212" i="11"/>
  <c r="F249" i="11"/>
  <c r="F211" i="11"/>
  <c r="F215" i="12"/>
  <c r="F222" i="12"/>
  <c r="E230" i="12"/>
  <c r="E255" i="12"/>
  <c r="E12" i="6"/>
  <c r="F210" i="11"/>
  <c r="F233" i="12"/>
  <c r="E254" i="11"/>
  <c r="F216" i="12"/>
  <c r="F219" i="11"/>
  <c r="F247" i="12"/>
  <c r="F234" i="11"/>
  <c r="F252" i="11"/>
  <c r="F234" i="12"/>
  <c r="F252" i="12"/>
  <c r="F251" i="11"/>
  <c r="D230" i="10"/>
  <c r="D255" i="10"/>
  <c r="D9" i="6"/>
  <c r="F248" i="11"/>
  <c r="F237" i="12"/>
  <c r="F235" i="12"/>
  <c r="F210" i="12"/>
  <c r="F251" i="12"/>
  <c r="E246" i="8"/>
  <c r="E245" i="8"/>
  <c r="E244" i="8"/>
  <c r="E237" i="8"/>
  <c r="E253" i="8"/>
  <c r="E248" i="8"/>
  <c r="E240" i="8"/>
  <c r="E239" i="8"/>
  <c r="E238" i="8"/>
  <c r="E236" i="8"/>
  <c r="E251" i="8"/>
  <c r="E249" i="8"/>
  <c r="E235" i="8"/>
  <c r="E243" i="8"/>
  <c r="E252" i="8"/>
  <c r="E242" i="8"/>
  <c r="E247" i="8"/>
  <c r="E250" i="8"/>
  <c r="E241" i="8"/>
  <c r="E234" i="8"/>
  <c r="F237" i="11"/>
  <c r="F209" i="12"/>
  <c r="D209" i="7"/>
  <c r="D230" i="7"/>
  <c r="D255" i="7"/>
  <c r="D6" i="6"/>
  <c r="C153" i="8"/>
  <c r="F242" i="11"/>
  <c r="F243" i="11"/>
  <c r="E152" i="11"/>
  <c r="F221" i="11"/>
  <c r="E246" i="9"/>
  <c r="E249" i="9"/>
  <c r="E248" i="9"/>
  <c r="E247" i="9"/>
  <c r="E241" i="9"/>
  <c r="E235" i="9"/>
  <c r="E242" i="9"/>
  <c r="E252" i="9"/>
  <c r="E236" i="9"/>
  <c r="E238" i="9"/>
  <c r="E250" i="9"/>
  <c r="E234" i="9"/>
  <c r="E251" i="9"/>
  <c r="E237" i="9"/>
  <c r="E253" i="9"/>
  <c r="E245" i="9"/>
  <c r="E244" i="9"/>
  <c r="E240" i="9"/>
  <c r="E243" i="9"/>
  <c r="E239" i="9"/>
  <c r="F216" i="11"/>
  <c r="F245" i="11"/>
  <c r="F219" i="12"/>
  <c r="F241" i="12"/>
  <c r="E219" i="13"/>
  <c r="E212" i="13"/>
  <c r="E223" i="13"/>
  <c r="E229" i="13"/>
  <c r="E218" i="13"/>
  <c r="E224" i="13"/>
  <c r="E222" i="13"/>
  <c r="E225" i="13"/>
  <c r="E226" i="13"/>
  <c r="E221" i="13"/>
  <c r="E220" i="13"/>
  <c r="E217" i="13"/>
  <c r="E227" i="13"/>
  <c r="E210" i="13"/>
  <c r="E213" i="13"/>
  <c r="E215" i="13"/>
  <c r="E228" i="13"/>
  <c r="E211" i="13"/>
  <c r="E216" i="13"/>
  <c r="E214" i="13"/>
  <c r="F217" i="11"/>
  <c r="F253" i="12"/>
  <c r="E217" i="9"/>
  <c r="E224" i="9"/>
  <c r="E223" i="9"/>
  <c r="E222" i="9"/>
  <c r="E212" i="9"/>
  <c r="E214" i="9"/>
  <c r="E218" i="9"/>
  <c r="E211" i="9"/>
  <c r="E215" i="9"/>
  <c r="E225" i="9"/>
  <c r="E227" i="9"/>
  <c r="E229" i="9"/>
  <c r="E213" i="9"/>
  <c r="E226" i="9"/>
  <c r="E216" i="9"/>
  <c r="E219" i="9"/>
  <c r="E220" i="9"/>
  <c r="E210" i="9"/>
  <c r="E221" i="9"/>
  <c r="C255" i="10"/>
  <c r="C9" i="6"/>
  <c r="E230" i="11"/>
  <c r="E255" i="11"/>
  <c r="E11" i="6"/>
  <c r="F225" i="12"/>
  <c r="I177" i="5"/>
  <c r="I165" i="5"/>
  <c r="I174" i="5"/>
  <c r="I188" i="5"/>
  <c r="I178" i="5"/>
  <c r="I170" i="5"/>
  <c r="I185" i="5"/>
  <c r="I175" i="5"/>
  <c r="I201" i="5"/>
  <c r="I199" i="5"/>
  <c r="I163" i="5"/>
  <c r="I193" i="5"/>
  <c r="I159" i="5"/>
  <c r="I161" i="5"/>
  <c r="I171" i="5"/>
  <c r="I168" i="5"/>
  <c r="I195" i="5"/>
  <c r="I160" i="5"/>
  <c r="I197" i="5"/>
  <c r="I187" i="5"/>
  <c r="I173" i="5"/>
  <c r="I186" i="5"/>
  <c r="I198" i="5"/>
  <c r="I189" i="5"/>
  <c r="I162" i="5"/>
  <c r="I169" i="5"/>
  <c r="I166" i="5"/>
  <c r="I194" i="5"/>
  <c r="I183" i="5"/>
  <c r="I184" i="5"/>
  <c r="I164" i="5"/>
  <c r="I192" i="5"/>
  <c r="I167" i="5"/>
  <c r="I200" i="5"/>
  <c r="I191" i="5"/>
  <c r="I196" i="5"/>
  <c r="I176" i="5"/>
  <c r="I190" i="5"/>
  <c r="I172" i="5"/>
  <c r="K202" i="5"/>
  <c r="E152" i="9"/>
  <c r="E233" i="9"/>
  <c r="E254" i="9"/>
  <c r="G209" i="12"/>
  <c r="E152" i="8"/>
  <c r="E233" i="8"/>
  <c r="E254" i="8"/>
  <c r="F152" i="5"/>
  <c r="F222" i="13"/>
  <c r="F214" i="13"/>
  <c r="F229" i="13"/>
  <c r="F216" i="13"/>
  <c r="F223" i="13"/>
  <c r="F228" i="13"/>
  <c r="F225" i="13"/>
  <c r="F217" i="13"/>
  <c r="F213" i="13"/>
  <c r="F220" i="13"/>
  <c r="F211" i="13"/>
  <c r="F226" i="13"/>
  <c r="F219" i="13"/>
  <c r="F212" i="13"/>
  <c r="F218" i="13"/>
  <c r="F215" i="13"/>
  <c r="F210" i="13"/>
  <c r="F224" i="13"/>
  <c r="F221" i="13"/>
  <c r="F227" i="13"/>
  <c r="G211" i="11"/>
  <c r="G212" i="11"/>
  <c r="G213" i="11"/>
  <c r="G244" i="12"/>
  <c r="G225" i="11"/>
  <c r="F254" i="11"/>
  <c r="G229" i="11"/>
  <c r="G247" i="11"/>
  <c r="F249" i="13"/>
  <c r="F239" i="13"/>
  <c r="F237" i="13"/>
  <c r="F235" i="13"/>
  <c r="F236" i="13"/>
  <c r="F234" i="13"/>
  <c r="F242" i="13"/>
  <c r="F253" i="13"/>
  <c r="F248" i="13"/>
  <c r="F245" i="13"/>
  <c r="F252" i="13"/>
  <c r="F244" i="13"/>
  <c r="F250" i="13"/>
  <c r="F238" i="13"/>
  <c r="F243" i="13"/>
  <c r="F247" i="13"/>
  <c r="F251" i="13"/>
  <c r="F240" i="13"/>
  <c r="F241" i="13"/>
  <c r="F246" i="13"/>
  <c r="E153" i="9"/>
  <c r="E209" i="9"/>
  <c r="G253" i="12"/>
  <c r="E209" i="13"/>
  <c r="E230" i="13"/>
  <c r="E233" i="13"/>
  <c r="E254" i="13"/>
  <c r="E255" i="13"/>
  <c r="E10" i="6"/>
  <c r="G219" i="12"/>
  <c r="G243" i="11"/>
  <c r="G251" i="12"/>
  <c r="G248" i="11"/>
  <c r="G252" i="12"/>
  <c r="G247" i="12"/>
  <c r="G210" i="11"/>
  <c r="G209" i="11"/>
  <c r="G248" i="12"/>
  <c r="G238" i="11"/>
  <c r="G239" i="12"/>
  <c r="G240" i="12"/>
  <c r="F152" i="11"/>
  <c r="E152" i="13"/>
  <c r="G223" i="12"/>
  <c r="G220" i="12"/>
  <c r="G225" i="12"/>
  <c r="G217" i="11"/>
  <c r="G241" i="12"/>
  <c r="G245" i="11"/>
  <c r="G242" i="11"/>
  <c r="G210" i="12"/>
  <c r="G237" i="12"/>
  <c r="G251" i="11"/>
  <c r="G234" i="12"/>
  <c r="G234" i="11"/>
  <c r="G219" i="11"/>
  <c r="G216" i="12"/>
  <c r="G233" i="12"/>
  <c r="F230" i="11"/>
  <c r="F255" i="11"/>
  <c r="F11" i="6"/>
  <c r="G238" i="12"/>
  <c r="G245" i="12"/>
  <c r="D153" i="10"/>
  <c r="E153" i="11"/>
  <c r="G227" i="11"/>
  <c r="G226" i="12"/>
  <c r="G227" i="12"/>
  <c r="F246" i="10"/>
  <c r="F251" i="10"/>
  <c r="F242" i="10"/>
  <c r="F243" i="10"/>
  <c r="F253" i="10"/>
  <c r="F240" i="10"/>
  <c r="F238" i="10"/>
  <c r="F252" i="10"/>
  <c r="F247" i="10"/>
  <c r="F239" i="10"/>
  <c r="F237" i="10"/>
  <c r="F245" i="10"/>
  <c r="F234" i="10"/>
  <c r="F241" i="10"/>
  <c r="F244" i="10"/>
  <c r="F248" i="10"/>
  <c r="F235" i="10"/>
  <c r="F236" i="10"/>
  <c r="F249" i="10"/>
  <c r="F250" i="10"/>
  <c r="D255" i="13"/>
  <c r="D10" i="6"/>
  <c r="G250" i="11"/>
  <c r="G212" i="12"/>
  <c r="G236" i="12"/>
  <c r="D153" i="7"/>
  <c r="G215" i="11"/>
  <c r="G239" i="11"/>
  <c r="G222" i="11"/>
  <c r="E152" i="7"/>
  <c r="E233" i="7"/>
  <c r="E254" i="7"/>
  <c r="G228" i="11"/>
  <c r="G229" i="12"/>
  <c r="G221" i="11"/>
  <c r="G222" i="12"/>
  <c r="G235" i="11"/>
  <c r="G226" i="11"/>
  <c r="G243" i="12"/>
  <c r="G224" i="11"/>
  <c r="G250" i="12"/>
  <c r="G240" i="11"/>
  <c r="G220" i="11"/>
  <c r="G218" i="12"/>
  <c r="G216" i="11"/>
  <c r="F215" i="8"/>
  <c r="F224" i="8"/>
  <c r="F220" i="8"/>
  <c r="F228" i="8"/>
  <c r="F213" i="8"/>
  <c r="F217" i="8"/>
  <c r="F211" i="8"/>
  <c r="F229" i="8"/>
  <c r="F214" i="8"/>
  <c r="F210" i="8"/>
  <c r="F222" i="8"/>
  <c r="F221" i="8"/>
  <c r="F225" i="8"/>
  <c r="F216" i="8"/>
  <c r="F212" i="8"/>
  <c r="F219" i="8"/>
  <c r="F226" i="8"/>
  <c r="F218" i="8"/>
  <c r="F227" i="8"/>
  <c r="F223" i="8"/>
  <c r="F221" i="10"/>
  <c r="F227" i="10"/>
  <c r="F224" i="10"/>
  <c r="F217" i="10"/>
  <c r="F228" i="10"/>
  <c r="F219" i="10"/>
  <c r="F222" i="10"/>
  <c r="F229" i="10"/>
  <c r="F216" i="10"/>
  <c r="F214" i="10"/>
  <c r="F218" i="10"/>
  <c r="F211" i="10"/>
  <c r="F213" i="10"/>
  <c r="F223" i="10"/>
  <c r="F212" i="10"/>
  <c r="F210" i="10"/>
  <c r="F215" i="10"/>
  <c r="F220" i="10"/>
  <c r="F225" i="10"/>
  <c r="F226" i="10"/>
  <c r="E152" i="12"/>
  <c r="G235" i="12"/>
  <c r="G252" i="11"/>
  <c r="F254" i="12"/>
  <c r="G213" i="12"/>
  <c r="F153" i="5"/>
  <c r="G246" i="12"/>
  <c r="D255" i="8"/>
  <c r="D7" i="6"/>
  <c r="D153" i="12"/>
  <c r="G228" i="12"/>
  <c r="G218" i="11"/>
  <c r="G221" i="12"/>
  <c r="E152" i="10"/>
  <c r="E153" i="10"/>
  <c r="E233" i="10"/>
  <c r="E254" i="10"/>
  <c r="F230" i="12"/>
  <c r="G237" i="11"/>
  <c r="F214" i="7"/>
  <c r="F213" i="7"/>
  <c r="F227" i="7"/>
  <c r="F229" i="7"/>
  <c r="F228" i="7"/>
  <c r="F210" i="7"/>
  <c r="F225" i="7"/>
  <c r="F223" i="7"/>
  <c r="F216" i="7"/>
  <c r="F219" i="7"/>
  <c r="F222" i="7"/>
  <c r="F211" i="7"/>
  <c r="F215" i="7"/>
  <c r="F217" i="7"/>
  <c r="F218" i="7"/>
  <c r="F212" i="7"/>
  <c r="F226" i="7"/>
  <c r="F224" i="7"/>
  <c r="F221" i="7"/>
  <c r="F220" i="7"/>
  <c r="F152" i="12"/>
  <c r="G215" i="12"/>
  <c r="G249" i="11"/>
  <c r="G249" i="12"/>
  <c r="G253" i="11"/>
  <c r="G246" i="11"/>
  <c r="G244" i="11"/>
  <c r="G217" i="12"/>
  <c r="G211" i="12"/>
  <c r="F220" i="9"/>
  <c r="F227" i="9"/>
  <c r="F226" i="9"/>
  <c r="F225" i="9"/>
  <c r="F229" i="9"/>
  <c r="F222" i="9"/>
  <c r="F215" i="9"/>
  <c r="F219" i="9"/>
  <c r="F216" i="9"/>
  <c r="F214" i="9"/>
  <c r="F223" i="9"/>
  <c r="F213" i="9"/>
  <c r="F217" i="9"/>
  <c r="F212" i="9"/>
  <c r="F218" i="9"/>
  <c r="F211" i="9"/>
  <c r="F210" i="9"/>
  <c r="F221" i="9"/>
  <c r="F224" i="9"/>
  <c r="E153" i="8"/>
  <c r="E209" i="8"/>
  <c r="E230" i="8"/>
  <c r="G233" i="11"/>
  <c r="G236" i="11"/>
  <c r="G241" i="11"/>
  <c r="G254" i="11"/>
  <c r="E209" i="10"/>
  <c r="E230" i="10"/>
  <c r="F235" i="7"/>
  <c r="F239" i="7"/>
  <c r="F240" i="7"/>
  <c r="F253" i="7"/>
  <c r="F237" i="7"/>
  <c r="F248" i="7"/>
  <c r="F244" i="7"/>
  <c r="F247" i="7"/>
  <c r="F238" i="7"/>
  <c r="F242" i="7"/>
  <c r="F250" i="7"/>
  <c r="F234" i="7"/>
  <c r="F252" i="7"/>
  <c r="F251" i="7"/>
  <c r="F236" i="7"/>
  <c r="F249" i="7"/>
  <c r="F246" i="7"/>
  <c r="F245" i="7"/>
  <c r="F243" i="7"/>
  <c r="F241" i="7"/>
  <c r="G242" i="12"/>
  <c r="G223" i="11"/>
  <c r="G214" i="11"/>
  <c r="G214" i="12"/>
  <c r="D153" i="8"/>
  <c r="G224" i="12"/>
  <c r="F249" i="9"/>
  <c r="F252" i="9"/>
  <c r="F251" i="9"/>
  <c r="F250" i="9"/>
  <c r="F239" i="9"/>
  <c r="F245" i="9"/>
  <c r="F242" i="9"/>
  <c r="F243" i="9"/>
  <c r="F240" i="9"/>
  <c r="F241" i="9"/>
  <c r="F235" i="9"/>
  <c r="F248" i="9"/>
  <c r="F244" i="9"/>
  <c r="F238" i="9"/>
  <c r="F234" i="9"/>
  <c r="F247" i="9"/>
  <c r="F246" i="9"/>
  <c r="F253" i="9"/>
  <c r="F236" i="9"/>
  <c r="F237" i="9"/>
  <c r="F242" i="8"/>
  <c r="F249" i="8"/>
  <c r="F248" i="8"/>
  <c r="F247" i="8"/>
  <c r="F240" i="8"/>
  <c r="F252" i="8"/>
  <c r="F234" i="8"/>
  <c r="F245" i="8"/>
  <c r="F236" i="8"/>
  <c r="F253" i="8"/>
  <c r="F244" i="8"/>
  <c r="F239" i="8"/>
  <c r="F238" i="8"/>
  <c r="F246" i="8"/>
  <c r="F251" i="8"/>
  <c r="F243" i="8"/>
  <c r="F237" i="8"/>
  <c r="F250" i="8"/>
  <c r="F235" i="8"/>
  <c r="F241" i="8"/>
  <c r="E209" i="7"/>
  <c r="E230" i="7"/>
  <c r="E255" i="7"/>
  <c r="E6" i="6"/>
  <c r="J177" i="5"/>
  <c r="J196" i="5"/>
  <c r="J184" i="5"/>
  <c r="J169" i="5"/>
  <c r="J165" i="5"/>
  <c r="J172" i="5"/>
  <c r="J176" i="5"/>
  <c r="J191" i="5"/>
  <c r="J167" i="5"/>
  <c r="J164" i="5"/>
  <c r="J183" i="5"/>
  <c r="J166" i="5"/>
  <c r="J162" i="5"/>
  <c r="J198" i="5"/>
  <c r="J173" i="5"/>
  <c r="J159" i="5"/>
  <c r="J193" i="5"/>
  <c r="J199" i="5"/>
  <c r="J185" i="5"/>
  <c r="J178" i="5"/>
  <c r="J174" i="5"/>
  <c r="J190" i="5"/>
  <c r="J192" i="5"/>
  <c r="J189" i="5"/>
  <c r="J200" i="5"/>
  <c r="J197" i="5"/>
  <c r="J195" i="5"/>
  <c r="J171" i="5"/>
  <c r="J194" i="5"/>
  <c r="J186" i="5"/>
  <c r="J163" i="5"/>
  <c r="J175" i="5"/>
  <c r="J170" i="5"/>
  <c r="J188" i="5"/>
  <c r="J187" i="5"/>
  <c r="J160" i="5"/>
  <c r="J168" i="5"/>
  <c r="J161" i="5"/>
  <c r="J201" i="5"/>
  <c r="L202" i="5"/>
  <c r="F209" i="9"/>
  <c r="H244" i="11"/>
  <c r="H253" i="11"/>
  <c r="H249" i="11"/>
  <c r="H221" i="12"/>
  <c r="H235" i="12"/>
  <c r="H220" i="11"/>
  <c r="H235" i="11"/>
  <c r="H239" i="11"/>
  <c r="H227" i="12"/>
  <c r="H238" i="12"/>
  <c r="G217" i="7"/>
  <c r="G210" i="7"/>
  <c r="G229" i="7"/>
  <c r="G213" i="7"/>
  <c r="G227" i="7"/>
  <c r="G214" i="7"/>
  <c r="G225" i="7"/>
  <c r="G218" i="7"/>
  <c r="G221" i="7"/>
  <c r="G216" i="7"/>
  <c r="G222" i="7"/>
  <c r="G219" i="7"/>
  <c r="G212" i="7"/>
  <c r="G211" i="7"/>
  <c r="G220" i="7"/>
  <c r="G224" i="7"/>
  <c r="G228" i="7"/>
  <c r="G226" i="7"/>
  <c r="G223" i="7"/>
  <c r="G215" i="7"/>
  <c r="H242" i="11"/>
  <c r="G245" i="8"/>
  <c r="G252" i="8"/>
  <c r="G251" i="8"/>
  <c r="G250" i="8"/>
  <c r="G238" i="8"/>
  <c r="G236" i="8"/>
  <c r="G240" i="8"/>
  <c r="G241" i="8"/>
  <c r="G239" i="8"/>
  <c r="G242" i="8"/>
  <c r="G247" i="8"/>
  <c r="G243" i="8"/>
  <c r="G246" i="8"/>
  <c r="G235" i="8"/>
  <c r="G237" i="8"/>
  <c r="G248" i="8"/>
  <c r="G249" i="8"/>
  <c r="G253" i="8"/>
  <c r="G234" i="8"/>
  <c r="G244" i="8"/>
  <c r="H251" i="12"/>
  <c r="H253" i="12"/>
  <c r="H225" i="11"/>
  <c r="H213" i="11"/>
  <c r="H223" i="11"/>
  <c r="H233" i="11"/>
  <c r="H236" i="12"/>
  <c r="H250" i="11"/>
  <c r="F153" i="12"/>
  <c r="H248" i="12"/>
  <c r="H247" i="11"/>
  <c r="E153" i="7"/>
  <c r="G152" i="11"/>
  <c r="H217" i="12"/>
  <c r="H249" i="12"/>
  <c r="H215" i="12"/>
  <c r="H237" i="11"/>
  <c r="F152" i="8"/>
  <c r="F233" i="8"/>
  <c r="F254" i="8"/>
  <c r="F152" i="9"/>
  <c r="F153" i="9"/>
  <c r="F233" i="9"/>
  <c r="F254" i="9"/>
  <c r="H214" i="11"/>
  <c r="H242" i="12"/>
  <c r="E255" i="8"/>
  <c r="E7" i="6"/>
  <c r="F255" i="12"/>
  <c r="F12" i="6"/>
  <c r="G152" i="5"/>
  <c r="H213" i="12"/>
  <c r="F209" i="10"/>
  <c r="F230" i="10"/>
  <c r="H216" i="11"/>
  <c r="H212" i="12"/>
  <c r="H240" i="12"/>
  <c r="H238" i="11"/>
  <c r="H209" i="11"/>
  <c r="G212" i="13"/>
  <c r="G220" i="13"/>
  <c r="G222" i="13"/>
  <c r="G224" i="13"/>
  <c r="G214" i="13"/>
  <c r="G225" i="13"/>
  <c r="G218" i="13"/>
  <c r="G229" i="13"/>
  <c r="G227" i="13"/>
  <c r="G226" i="13"/>
  <c r="G211" i="13"/>
  <c r="G219" i="13"/>
  <c r="G213" i="13"/>
  <c r="G210" i="13"/>
  <c r="G221" i="13"/>
  <c r="G228" i="13"/>
  <c r="G217" i="13"/>
  <c r="G216" i="13"/>
  <c r="G215" i="13"/>
  <c r="G223" i="13"/>
  <c r="H229" i="11"/>
  <c r="F209" i="13"/>
  <c r="F230" i="13"/>
  <c r="H209" i="12"/>
  <c r="H236" i="11"/>
  <c r="H211" i="12"/>
  <c r="F209" i="7"/>
  <c r="F230" i="7"/>
  <c r="F233" i="7"/>
  <c r="F254" i="7"/>
  <c r="F255" i="7"/>
  <c r="F6" i="6"/>
  <c r="G224" i="10"/>
  <c r="G220" i="10"/>
  <c r="G221" i="10"/>
  <c r="G211" i="10"/>
  <c r="G225" i="10"/>
  <c r="G227" i="10"/>
  <c r="G223" i="10"/>
  <c r="G212" i="10"/>
  <c r="G218" i="10"/>
  <c r="G222" i="10"/>
  <c r="G226" i="10"/>
  <c r="G215" i="10"/>
  <c r="G213" i="10"/>
  <c r="G216" i="10"/>
  <c r="G229" i="10"/>
  <c r="G210" i="10"/>
  <c r="G228" i="10"/>
  <c r="G214" i="10"/>
  <c r="G217" i="10"/>
  <c r="G219" i="10"/>
  <c r="H228" i="12"/>
  <c r="H246" i="12"/>
  <c r="H250" i="12"/>
  <c r="H243" i="12"/>
  <c r="H222" i="12"/>
  <c r="H229" i="12"/>
  <c r="H227" i="11"/>
  <c r="H233" i="12"/>
  <c r="H219" i="11"/>
  <c r="H234" i="12"/>
  <c r="H210" i="12"/>
  <c r="H241" i="12"/>
  <c r="H225" i="12"/>
  <c r="H220" i="12"/>
  <c r="H252" i="12"/>
  <c r="H219" i="12"/>
  <c r="F152" i="13"/>
  <c r="F233" i="13"/>
  <c r="F254" i="13"/>
  <c r="H211" i="11"/>
  <c r="H214" i="12"/>
  <c r="F152" i="7"/>
  <c r="F153" i="7"/>
  <c r="F153" i="11"/>
  <c r="G241" i="7"/>
  <c r="G239" i="7"/>
  <c r="G243" i="7"/>
  <c r="G234" i="7"/>
  <c r="G253" i="7"/>
  <c r="G249" i="7"/>
  <c r="G244" i="7"/>
  <c r="G251" i="7"/>
  <c r="G246" i="7"/>
  <c r="G237" i="7"/>
  <c r="G248" i="7"/>
  <c r="G250" i="7"/>
  <c r="G245" i="7"/>
  <c r="G238" i="7"/>
  <c r="G242" i="7"/>
  <c r="G235" i="7"/>
  <c r="G252" i="7"/>
  <c r="G247" i="7"/>
  <c r="G236" i="7"/>
  <c r="G240" i="7"/>
  <c r="G237" i="13"/>
  <c r="G235" i="13"/>
  <c r="G246" i="13"/>
  <c r="G245" i="13"/>
  <c r="G243" i="13"/>
  <c r="G253" i="13"/>
  <c r="G244" i="13"/>
  <c r="G236" i="13"/>
  <c r="G248" i="13"/>
  <c r="G242" i="13"/>
  <c r="G234" i="13"/>
  <c r="G239" i="13"/>
  <c r="G238" i="13"/>
  <c r="G250" i="13"/>
  <c r="G252" i="13"/>
  <c r="G241" i="13"/>
  <c r="G247" i="13"/>
  <c r="G240" i="13"/>
  <c r="G251" i="13"/>
  <c r="G249" i="13"/>
  <c r="H239" i="12"/>
  <c r="G249" i="10"/>
  <c r="G236" i="10"/>
  <c r="G246" i="10"/>
  <c r="G252" i="10"/>
  <c r="G245" i="10"/>
  <c r="G244" i="10"/>
  <c r="G243" i="10"/>
  <c r="G242" i="10"/>
  <c r="G247" i="10"/>
  <c r="G248" i="10"/>
  <c r="G238" i="10"/>
  <c r="G239" i="10"/>
  <c r="G251" i="10"/>
  <c r="G240" i="10"/>
  <c r="G234" i="10"/>
  <c r="G250" i="10"/>
  <c r="G237" i="10"/>
  <c r="G241" i="10"/>
  <c r="G235" i="10"/>
  <c r="G253" i="10"/>
  <c r="H241" i="11"/>
  <c r="H224" i="12"/>
  <c r="E255" i="10"/>
  <c r="E9" i="6"/>
  <c r="H246" i="11"/>
  <c r="G218" i="8"/>
  <c r="G213" i="8"/>
  <c r="G221" i="8"/>
  <c r="G229" i="8"/>
  <c r="G217" i="8"/>
  <c r="G224" i="8"/>
  <c r="G219" i="8"/>
  <c r="G225" i="8"/>
  <c r="G215" i="8"/>
  <c r="G210" i="8"/>
  <c r="G211" i="8"/>
  <c r="G227" i="8"/>
  <c r="G214" i="8"/>
  <c r="G220" i="8"/>
  <c r="G228" i="8"/>
  <c r="G216" i="8"/>
  <c r="G212" i="8"/>
  <c r="G226" i="8"/>
  <c r="G222" i="8"/>
  <c r="G223" i="8"/>
  <c r="H218" i="11"/>
  <c r="H252" i="11"/>
  <c r="F209" i="8"/>
  <c r="F230" i="8"/>
  <c r="F255" i="8"/>
  <c r="F7" i="6"/>
  <c r="H218" i="12"/>
  <c r="H240" i="11"/>
  <c r="H224" i="11"/>
  <c r="H226" i="11"/>
  <c r="H221" i="11"/>
  <c r="H228" i="11"/>
  <c r="H222" i="11"/>
  <c r="H215" i="11"/>
  <c r="F152" i="10"/>
  <c r="F153" i="10"/>
  <c r="F233" i="10"/>
  <c r="F254" i="10"/>
  <c r="E153" i="12"/>
  <c r="H226" i="12"/>
  <c r="G223" i="9"/>
  <c r="G229" i="9"/>
  <c r="G210" i="9"/>
  <c r="G222" i="9"/>
  <c r="G226" i="9"/>
  <c r="G215" i="9"/>
  <c r="G216" i="9"/>
  <c r="G224" i="9"/>
  <c r="G219" i="9"/>
  <c r="G227" i="9"/>
  <c r="G218" i="9"/>
  <c r="G211" i="9"/>
  <c r="G213" i="9"/>
  <c r="G221" i="9"/>
  <c r="G212" i="9"/>
  <c r="G220" i="9"/>
  <c r="G225" i="9"/>
  <c r="G217" i="9"/>
  <c r="G214" i="9"/>
  <c r="H245" i="12"/>
  <c r="G254" i="12"/>
  <c r="H216" i="12"/>
  <c r="H234" i="11"/>
  <c r="H251" i="11"/>
  <c r="H237" i="12"/>
  <c r="H245" i="11"/>
  <c r="H217" i="11"/>
  <c r="H223" i="12"/>
  <c r="G252" i="9"/>
  <c r="G236" i="9"/>
  <c r="G253" i="9"/>
  <c r="G248" i="9"/>
  <c r="G247" i="9"/>
  <c r="G245" i="9"/>
  <c r="G243" i="9"/>
  <c r="G244" i="9"/>
  <c r="G235" i="9"/>
  <c r="G234" i="9"/>
  <c r="G237" i="9"/>
  <c r="G250" i="9"/>
  <c r="G246" i="9"/>
  <c r="G242" i="9"/>
  <c r="G249" i="9"/>
  <c r="G241" i="9"/>
  <c r="G240" i="9"/>
  <c r="G239" i="9"/>
  <c r="G238" i="9"/>
  <c r="G251" i="9"/>
  <c r="G230" i="11"/>
  <c r="G255" i="11"/>
  <c r="G11" i="6"/>
  <c r="H210" i="11"/>
  <c r="H247" i="12"/>
  <c r="H248" i="11"/>
  <c r="H243" i="11"/>
  <c r="E153" i="13"/>
  <c r="H244" i="12"/>
  <c r="H212" i="11"/>
  <c r="G230" i="12"/>
  <c r="G255" i="12"/>
  <c r="G12" i="6"/>
  <c r="K177" i="5"/>
  <c r="K187" i="5"/>
  <c r="K163" i="5"/>
  <c r="K199" i="5"/>
  <c r="K159" i="5"/>
  <c r="K201" i="5"/>
  <c r="K168" i="5"/>
  <c r="K170" i="5"/>
  <c r="K194" i="5"/>
  <c r="K195" i="5"/>
  <c r="K189" i="5"/>
  <c r="K190" i="5"/>
  <c r="K178" i="5"/>
  <c r="K198" i="5"/>
  <c r="K166" i="5"/>
  <c r="K164" i="5"/>
  <c r="K191" i="5"/>
  <c r="K172" i="5"/>
  <c r="K184" i="5"/>
  <c r="K171" i="5"/>
  <c r="K200" i="5"/>
  <c r="K161" i="5"/>
  <c r="K160" i="5"/>
  <c r="K188" i="5"/>
  <c r="K175" i="5"/>
  <c r="K186" i="5"/>
  <c r="K197" i="5"/>
  <c r="K192" i="5"/>
  <c r="K174" i="5"/>
  <c r="K185" i="5"/>
  <c r="K193" i="5"/>
  <c r="K173" i="5"/>
  <c r="K162" i="5"/>
  <c r="K183" i="5"/>
  <c r="K167" i="5"/>
  <c r="K176" i="5"/>
  <c r="K165" i="5"/>
  <c r="K169" i="5"/>
  <c r="K196" i="5"/>
  <c r="M202" i="5"/>
  <c r="F255" i="13"/>
  <c r="F10" i="6"/>
  <c r="I244" i="12"/>
  <c r="G209" i="8"/>
  <c r="G230" i="8"/>
  <c r="I241" i="11"/>
  <c r="I211" i="11"/>
  <c r="I252" i="12"/>
  <c r="I220" i="12"/>
  <c r="I234" i="12"/>
  <c r="I209" i="12"/>
  <c r="F255" i="10"/>
  <c r="F9" i="6"/>
  <c r="I214" i="11"/>
  <c r="I250" i="11"/>
  <c r="I242" i="11"/>
  <c r="G152" i="9"/>
  <c r="G233" i="9"/>
  <c r="G254" i="9"/>
  <c r="I217" i="11"/>
  <c r="I234" i="11"/>
  <c r="I222" i="11"/>
  <c r="I224" i="11"/>
  <c r="I252" i="11"/>
  <c r="G152" i="7"/>
  <c r="G233" i="7"/>
  <c r="G254" i="7"/>
  <c r="H152" i="12"/>
  <c r="I222" i="12"/>
  <c r="I228" i="12"/>
  <c r="I236" i="11"/>
  <c r="I209" i="11"/>
  <c r="H213" i="7"/>
  <c r="H216" i="7"/>
  <c r="H229" i="7"/>
  <c r="H221" i="7"/>
  <c r="H219" i="7"/>
  <c r="H224" i="7"/>
  <c r="H220" i="7"/>
  <c r="H215" i="7"/>
  <c r="H214" i="7"/>
  <c r="H217" i="7"/>
  <c r="H211" i="7"/>
  <c r="H218" i="7"/>
  <c r="H225" i="7"/>
  <c r="H223" i="7"/>
  <c r="H210" i="7"/>
  <c r="H227" i="7"/>
  <c r="H228" i="7"/>
  <c r="H212" i="7"/>
  <c r="H226" i="7"/>
  <c r="H222" i="7"/>
  <c r="G153" i="5"/>
  <c r="H221" i="8"/>
  <c r="H222" i="8"/>
  <c r="H215" i="8"/>
  <c r="H227" i="8"/>
  <c r="H214" i="8"/>
  <c r="H226" i="8"/>
  <c r="H218" i="8"/>
  <c r="H228" i="8"/>
  <c r="H223" i="8"/>
  <c r="H224" i="8"/>
  <c r="H217" i="8"/>
  <c r="H213" i="8"/>
  <c r="H219" i="8"/>
  <c r="H216" i="8"/>
  <c r="H212" i="8"/>
  <c r="H211" i="8"/>
  <c r="H229" i="8"/>
  <c r="H220" i="8"/>
  <c r="H210" i="8"/>
  <c r="H225" i="8"/>
  <c r="I247" i="11"/>
  <c r="H226" i="9"/>
  <c r="H210" i="9"/>
  <c r="H223" i="9"/>
  <c r="H218" i="9"/>
  <c r="H221" i="9"/>
  <c r="H222" i="9"/>
  <c r="H211" i="9"/>
  <c r="H219" i="9"/>
  <c r="H224" i="9"/>
  <c r="H227" i="9"/>
  <c r="H212" i="9"/>
  <c r="H225" i="9"/>
  <c r="H214" i="9"/>
  <c r="H217" i="9"/>
  <c r="H216" i="9"/>
  <c r="H213" i="9"/>
  <c r="H220" i="9"/>
  <c r="H215" i="9"/>
  <c r="H229" i="9"/>
  <c r="H254" i="11"/>
  <c r="I223" i="11"/>
  <c r="I213" i="11"/>
  <c r="I253" i="12"/>
  <c r="H228" i="13"/>
  <c r="H220" i="13"/>
  <c r="H219" i="13"/>
  <c r="H218" i="13"/>
  <c r="H211" i="13"/>
  <c r="H217" i="13"/>
  <c r="H212" i="13"/>
  <c r="H210" i="13"/>
  <c r="H225" i="13"/>
  <c r="H226" i="13"/>
  <c r="H222" i="13"/>
  <c r="H215" i="13"/>
  <c r="H223" i="13"/>
  <c r="H214" i="13"/>
  <c r="H229" i="13"/>
  <c r="H221" i="13"/>
  <c r="H216" i="13"/>
  <c r="H213" i="13"/>
  <c r="H227" i="13"/>
  <c r="H224" i="13"/>
  <c r="I227" i="12"/>
  <c r="I235" i="11"/>
  <c r="I235" i="12"/>
  <c r="I249" i="11"/>
  <c r="I244" i="11"/>
  <c r="I212" i="11"/>
  <c r="I245" i="12"/>
  <c r="G209" i="9"/>
  <c r="I226" i="12"/>
  <c r="I224" i="12"/>
  <c r="G152" i="13"/>
  <c r="G233" i="13"/>
  <c r="G254" i="13"/>
  <c r="H152" i="5"/>
  <c r="H153" i="5"/>
  <c r="I219" i="12"/>
  <c r="I225" i="12"/>
  <c r="I210" i="12"/>
  <c r="I219" i="11"/>
  <c r="H230" i="12"/>
  <c r="F153" i="13"/>
  <c r="H248" i="8"/>
  <c r="H253" i="8"/>
  <c r="H242" i="8"/>
  <c r="H240" i="8"/>
  <c r="H244" i="8"/>
  <c r="H243" i="8"/>
  <c r="H245" i="8"/>
  <c r="H238" i="8"/>
  <c r="H237" i="8"/>
  <c r="H235" i="8"/>
  <c r="H249" i="8"/>
  <c r="H252" i="8"/>
  <c r="H241" i="8"/>
  <c r="H246" i="8"/>
  <c r="H247" i="8"/>
  <c r="H250" i="8"/>
  <c r="H236" i="8"/>
  <c r="H239" i="8"/>
  <c r="H234" i="8"/>
  <c r="H251" i="8"/>
  <c r="I242" i="12"/>
  <c r="I237" i="11"/>
  <c r="I249" i="12"/>
  <c r="I236" i="12"/>
  <c r="I233" i="11"/>
  <c r="G209" i="7"/>
  <c r="G230" i="7"/>
  <c r="I241" i="12"/>
  <c r="I233" i="12"/>
  <c r="I229" i="11"/>
  <c r="I212" i="12"/>
  <c r="I215" i="12"/>
  <c r="I217" i="12"/>
  <c r="H227" i="10"/>
  <c r="H211" i="10"/>
  <c r="H224" i="10"/>
  <c r="H228" i="10"/>
  <c r="H225" i="10"/>
  <c r="H223" i="10"/>
  <c r="H226" i="10"/>
  <c r="H213" i="10"/>
  <c r="H229" i="10"/>
  <c r="H212" i="10"/>
  <c r="H210" i="10"/>
  <c r="H215" i="10"/>
  <c r="H222" i="10"/>
  <c r="H220" i="10"/>
  <c r="H217" i="10"/>
  <c r="H219" i="10"/>
  <c r="H214" i="10"/>
  <c r="H221" i="10"/>
  <c r="H216" i="10"/>
  <c r="H218" i="10"/>
  <c r="G152" i="8"/>
  <c r="G233" i="8"/>
  <c r="G254" i="8"/>
  <c r="I248" i="11"/>
  <c r="I210" i="11"/>
  <c r="I223" i="12"/>
  <c r="I237" i="12"/>
  <c r="I221" i="11"/>
  <c r="I218" i="12"/>
  <c r="G152" i="10"/>
  <c r="G233" i="10"/>
  <c r="G254" i="10"/>
  <c r="H239" i="9"/>
  <c r="H244" i="9"/>
  <c r="H238" i="9"/>
  <c r="H237" i="9"/>
  <c r="H251" i="9"/>
  <c r="H235" i="9"/>
  <c r="H249" i="9"/>
  <c r="H234" i="9"/>
  <c r="H247" i="9"/>
  <c r="H243" i="9"/>
  <c r="H242" i="9"/>
  <c r="H241" i="9"/>
  <c r="H250" i="9"/>
  <c r="H245" i="9"/>
  <c r="H240" i="9"/>
  <c r="H253" i="9"/>
  <c r="H252" i="9"/>
  <c r="H248" i="9"/>
  <c r="H236" i="9"/>
  <c r="H246" i="9"/>
  <c r="I214" i="12"/>
  <c r="H252" i="10"/>
  <c r="H239" i="10"/>
  <c r="H250" i="10"/>
  <c r="H248" i="10"/>
  <c r="H247" i="10"/>
  <c r="H246" i="10"/>
  <c r="H245" i="10"/>
  <c r="H235" i="10"/>
  <c r="H251" i="10"/>
  <c r="H234" i="10"/>
  <c r="H242" i="10"/>
  <c r="H238" i="10"/>
  <c r="H236" i="10"/>
  <c r="H240" i="10"/>
  <c r="H244" i="10"/>
  <c r="H243" i="10"/>
  <c r="H237" i="10"/>
  <c r="H253" i="10"/>
  <c r="H241" i="10"/>
  <c r="H249" i="10"/>
  <c r="H244" i="7"/>
  <c r="H242" i="7"/>
  <c r="H246" i="7"/>
  <c r="H238" i="7"/>
  <c r="H245" i="7"/>
  <c r="H236" i="7"/>
  <c r="H250" i="7"/>
  <c r="H251" i="7"/>
  <c r="H253" i="7"/>
  <c r="H252" i="7"/>
  <c r="H235" i="7"/>
  <c r="H248" i="7"/>
  <c r="H241" i="7"/>
  <c r="H249" i="7"/>
  <c r="H247" i="7"/>
  <c r="H237" i="7"/>
  <c r="H240" i="7"/>
  <c r="H243" i="7"/>
  <c r="H234" i="7"/>
  <c r="H239" i="7"/>
  <c r="I250" i="12"/>
  <c r="I240" i="12"/>
  <c r="I243" i="11"/>
  <c r="I247" i="12"/>
  <c r="H245" i="13"/>
  <c r="H238" i="13"/>
  <c r="H242" i="13"/>
  <c r="H243" i="13"/>
  <c r="H239" i="13"/>
  <c r="H244" i="13"/>
  <c r="H250" i="13"/>
  <c r="H241" i="13"/>
  <c r="H252" i="13"/>
  <c r="H253" i="13"/>
  <c r="H234" i="13"/>
  <c r="H235" i="13"/>
  <c r="H249" i="13"/>
  <c r="H240" i="13"/>
  <c r="H236" i="13"/>
  <c r="H248" i="13"/>
  <c r="H237" i="13"/>
  <c r="H247" i="13"/>
  <c r="H246" i="13"/>
  <c r="H251" i="13"/>
  <c r="I245" i="11"/>
  <c r="I251" i="11"/>
  <c r="I216" i="12"/>
  <c r="I215" i="11"/>
  <c r="I228" i="11"/>
  <c r="I226" i="11"/>
  <c r="I240" i="11"/>
  <c r="F153" i="8"/>
  <c r="I218" i="11"/>
  <c r="I246" i="11"/>
  <c r="I239" i="12"/>
  <c r="G153" i="11"/>
  <c r="H254" i="12"/>
  <c r="I227" i="11"/>
  <c r="I229" i="12"/>
  <c r="I243" i="12"/>
  <c r="I246" i="12"/>
  <c r="G209" i="10"/>
  <c r="G230" i="10"/>
  <c r="I211" i="12"/>
  <c r="G209" i="13"/>
  <c r="G230" i="13"/>
  <c r="G255" i="13"/>
  <c r="G10" i="6"/>
  <c r="H230" i="11"/>
  <c r="H255" i="11"/>
  <c r="H11" i="6"/>
  <c r="I238" i="11"/>
  <c r="G152" i="12"/>
  <c r="G153" i="12"/>
  <c r="I216" i="11"/>
  <c r="I213" i="12"/>
  <c r="I248" i="12"/>
  <c r="I225" i="11"/>
  <c r="I251" i="12"/>
  <c r="I238" i="12"/>
  <c r="I239" i="11"/>
  <c r="I220" i="11"/>
  <c r="I221" i="12"/>
  <c r="I253" i="11"/>
  <c r="L177" i="5"/>
  <c r="L165" i="5"/>
  <c r="L162" i="5"/>
  <c r="L174" i="5"/>
  <c r="L175" i="5"/>
  <c r="L172" i="5"/>
  <c r="L198" i="5"/>
  <c r="L195" i="5"/>
  <c r="L163" i="5"/>
  <c r="L176" i="5"/>
  <c r="L191" i="5"/>
  <c r="L199" i="5"/>
  <c r="L196" i="5"/>
  <c r="L167" i="5"/>
  <c r="L197" i="5"/>
  <c r="L160" i="5"/>
  <c r="L184" i="5"/>
  <c r="L164" i="5"/>
  <c r="L190" i="5"/>
  <c r="L170" i="5"/>
  <c r="L169" i="5"/>
  <c r="L183" i="5"/>
  <c r="L173" i="5"/>
  <c r="L185" i="5"/>
  <c r="L192" i="5"/>
  <c r="L186" i="5"/>
  <c r="L188" i="5"/>
  <c r="L161" i="5"/>
  <c r="L171" i="5"/>
  <c r="L166" i="5"/>
  <c r="L178" i="5"/>
  <c r="L189" i="5"/>
  <c r="L194" i="5"/>
  <c r="L168" i="5"/>
  <c r="L159" i="5"/>
  <c r="L187" i="5"/>
  <c r="L193" i="5"/>
  <c r="L200" i="5"/>
  <c r="L201" i="5"/>
  <c r="N202" i="5"/>
  <c r="G255" i="7"/>
  <c r="G6" i="6"/>
  <c r="J253" i="11"/>
  <c r="J225" i="11"/>
  <c r="I214" i="10"/>
  <c r="I225" i="10"/>
  <c r="I224" i="10"/>
  <c r="I223" i="10"/>
  <c r="I226" i="10"/>
  <c r="I210" i="10"/>
  <c r="I217" i="10"/>
  <c r="I215" i="10"/>
  <c r="I213" i="10"/>
  <c r="I211" i="10"/>
  <c r="I227" i="10"/>
  <c r="I216" i="10"/>
  <c r="I218" i="10"/>
  <c r="I228" i="10"/>
  <c r="I221" i="10"/>
  <c r="I219" i="10"/>
  <c r="I222" i="10"/>
  <c r="I212" i="10"/>
  <c r="I229" i="10"/>
  <c r="I220" i="10"/>
  <c r="J213" i="12"/>
  <c r="J227" i="11"/>
  <c r="J218" i="11"/>
  <c r="H152" i="13"/>
  <c r="H233" i="13"/>
  <c r="H254" i="13"/>
  <c r="J243" i="11"/>
  <c r="H209" i="10"/>
  <c r="H230" i="10"/>
  <c r="J212" i="12"/>
  <c r="J233" i="11"/>
  <c r="I224" i="8"/>
  <c r="I217" i="8"/>
  <c r="I213" i="8"/>
  <c r="I227" i="8"/>
  <c r="I221" i="8"/>
  <c r="I214" i="8"/>
  <c r="I223" i="8"/>
  <c r="I222" i="8"/>
  <c r="I218" i="8"/>
  <c r="I220" i="8"/>
  <c r="I216" i="8"/>
  <c r="I212" i="8"/>
  <c r="I226" i="8"/>
  <c r="I211" i="8"/>
  <c r="I228" i="8"/>
  <c r="I225" i="8"/>
  <c r="I215" i="8"/>
  <c r="I210" i="8"/>
  <c r="I219" i="8"/>
  <c r="I229" i="8"/>
  <c r="I244" i="10"/>
  <c r="I251" i="10"/>
  <c r="I250" i="10"/>
  <c r="I249" i="10"/>
  <c r="I248" i="10"/>
  <c r="I238" i="10"/>
  <c r="I245" i="10"/>
  <c r="I237" i="10"/>
  <c r="I236" i="10"/>
  <c r="I235" i="10"/>
  <c r="I242" i="10"/>
  <c r="I234" i="10"/>
  <c r="I243" i="10"/>
  <c r="I253" i="10"/>
  <c r="I240" i="10"/>
  <c r="I247" i="10"/>
  <c r="I252" i="10"/>
  <c r="I246" i="10"/>
  <c r="I241" i="10"/>
  <c r="I239" i="10"/>
  <c r="J226" i="12"/>
  <c r="J212" i="11"/>
  <c r="J213" i="11"/>
  <c r="G153" i="8"/>
  <c r="I251" i="8"/>
  <c r="I246" i="8"/>
  <c r="I248" i="8"/>
  <c r="I253" i="8"/>
  <c r="I249" i="8"/>
  <c r="I247" i="8"/>
  <c r="I250" i="8"/>
  <c r="I243" i="8"/>
  <c r="I244" i="8"/>
  <c r="I239" i="8"/>
  <c r="I241" i="8"/>
  <c r="I236" i="8"/>
  <c r="I234" i="8"/>
  <c r="I240" i="8"/>
  <c r="I238" i="8"/>
  <c r="I235" i="8"/>
  <c r="I237" i="8"/>
  <c r="I252" i="8"/>
  <c r="I245" i="8"/>
  <c r="I242" i="8"/>
  <c r="J215" i="11"/>
  <c r="I152" i="5"/>
  <c r="I153" i="5"/>
  <c r="J250" i="12"/>
  <c r="H152" i="7"/>
  <c r="H153" i="7"/>
  <c r="H233" i="7"/>
  <c r="H254" i="7"/>
  <c r="H152" i="9"/>
  <c r="H233" i="9"/>
  <c r="H254" i="9"/>
  <c r="G153" i="10"/>
  <c r="J223" i="12"/>
  <c r="J238" i="11"/>
  <c r="G255" i="10"/>
  <c r="G9" i="6"/>
  <c r="J240" i="11"/>
  <c r="J228" i="11"/>
  <c r="J216" i="12"/>
  <c r="J245" i="11"/>
  <c r="J240" i="12"/>
  <c r="J218" i="12"/>
  <c r="J237" i="12"/>
  <c r="J210" i="11"/>
  <c r="I254" i="12"/>
  <c r="J241" i="12"/>
  <c r="H152" i="8"/>
  <c r="H233" i="8"/>
  <c r="H254" i="8"/>
  <c r="H255" i="12"/>
  <c r="H12" i="6"/>
  <c r="J210" i="12"/>
  <c r="J219" i="12"/>
  <c r="J247" i="11"/>
  <c r="H209" i="8"/>
  <c r="H230" i="8"/>
  <c r="H255" i="8"/>
  <c r="H7" i="6"/>
  <c r="H209" i="7"/>
  <c r="H230" i="7"/>
  <c r="J228" i="12"/>
  <c r="G255" i="8"/>
  <c r="G7" i="6"/>
  <c r="J220" i="11"/>
  <c r="J238" i="12"/>
  <c r="H153" i="12"/>
  <c r="J243" i="12"/>
  <c r="J239" i="12"/>
  <c r="J217" i="12"/>
  <c r="H152" i="11"/>
  <c r="H153" i="11"/>
  <c r="I229" i="9"/>
  <c r="I213" i="9"/>
  <c r="I214" i="9"/>
  <c r="I227" i="9"/>
  <c r="I211" i="9"/>
  <c r="I222" i="9"/>
  <c r="I226" i="9"/>
  <c r="I216" i="9"/>
  <c r="I225" i="9"/>
  <c r="I215" i="9"/>
  <c r="I212" i="9"/>
  <c r="I224" i="9"/>
  <c r="I221" i="9"/>
  <c r="I220" i="9"/>
  <c r="I219" i="9"/>
  <c r="I218" i="9"/>
  <c r="I217" i="9"/>
  <c r="I210" i="9"/>
  <c r="I223" i="9"/>
  <c r="J237" i="11"/>
  <c r="J245" i="12"/>
  <c r="J249" i="11"/>
  <c r="J235" i="11"/>
  <c r="J224" i="11"/>
  <c r="J234" i="11"/>
  <c r="I215" i="13"/>
  <c r="I226" i="13"/>
  <c r="I228" i="13"/>
  <c r="I213" i="13"/>
  <c r="I214" i="13"/>
  <c r="I217" i="13"/>
  <c r="I218" i="13"/>
  <c r="I219" i="13"/>
  <c r="I212" i="13"/>
  <c r="I216" i="13"/>
  <c r="I229" i="13"/>
  <c r="I224" i="13"/>
  <c r="I211" i="13"/>
  <c r="I221" i="13"/>
  <c r="I210" i="13"/>
  <c r="I223" i="13"/>
  <c r="I222" i="13"/>
  <c r="I225" i="13"/>
  <c r="I220" i="13"/>
  <c r="I227" i="13"/>
  <c r="J214" i="11"/>
  <c r="J209" i="12"/>
  <c r="J234" i="12"/>
  <c r="J252" i="12"/>
  <c r="I242" i="9"/>
  <c r="I235" i="9"/>
  <c r="I248" i="9"/>
  <c r="I239" i="9"/>
  <c r="I238" i="9"/>
  <c r="I253" i="9"/>
  <c r="I251" i="9"/>
  <c r="I237" i="9"/>
  <c r="I247" i="9"/>
  <c r="I240" i="9"/>
  <c r="I241" i="9"/>
  <c r="I250" i="9"/>
  <c r="I234" i="9"/>
  <c r="I243" i="9"/>
  <c r="I252" i="9"/>
  <c r="I245" i="9"/>
  <c r="I244" i="9"/>
  <c r="I246" i="9"/>
  <c r="I249" i="9"/>
  <c r="I236" i="9"/>
  <c r="J226" i="11"/>
  <c r="J251" i="11"/>
  <c r="J221" i="11"/>
  <c r="J248" i="11"/>
  <c r="J233" i="12"/>
  <c r="G153" i="7"/>
  <c r="J219" i="11"/>
  <c r="J225" i="12"/>
  <c r="I251" i="13"/>
  <c r="I250" i="13"/>
  <c r="I247" i="13"/>
  <c r="I249" i="13"/>
  <c r="I237" i="13"/>
  <c r="I238" i="13"/>
  <c r="I244" i="13"/>
  <c r="I241" i="13"/>
  <c r="I248" i="13"/>
  <c r="I234" i="13"/>
  <c r="I245" i="13"/>
  <c r="I253" i="13"/>
  <c r="I243" i="13"/>
  <c r="I240" i="13"/>
  <c r="I246" i="13"/>
  <c r="I236" i="13"/>
  <c r="I242" i="13"/>
  <c r="I252" i="13"/>
  <c r="I235" i="13"/>
  <c r="I239" i="13"/>
  <c r="H153" i="9"/>
  <c r="H209" i="9"/>
  <c r="I230" i="11"/>
  <c r="J236" i="11"/>
  <c r="J222" i="12"/>
  <c r="I249" i="7"/>
  <c r="I250" i="7"/>
  <c r="I248" i="7"/>
  <c r="I247" i="7"/>
  <c r="I234" i="7"/>
  <c r="I246" i="7"/>
  <c r="I252" i="7"/>
  <c r="I237" i="7"/>
  <c r="I235" i="7"/>
  <c r="I239" i="7"/>
  <c r="I244" i="7"/>
  <c r="I251" i="7"/>
  <c r="I242" i="7"/>
  <c r="I253" i="7"/>
  <c r="I238" i="7"/>
  <c r="I245" i="7"/>
  <c r="I241" i="7"/>
  <c r="I240" i="7"/>
  <c r="I243" i="7"/>
  <c r="I236" i="7"/>
  <c r="J221" i="12"/>
  <c r="J239" i="11"/>
  <c r="J251" i="12"/>
  <c r="J248" i="12"/>
  <c r="J216" i="11"/>
  <c r="G153" i="13"/>
  <c r="J211" i="12"/>
  <c r="J246" i="12"/>
  <c r="J229" i="12"/>
  <c r="J246" i="11"/>
  <c r="J247" i="12"/>
  <c r="H152" i="10"/>
  <c r="H233" i="10"/>
  <c r="H254" i="10"/>
  <c r="J214" i="12"/>
  <c r="J215" i="12"/>
  <c r="I223" i="7"/>
  <c r="I218" i="7"/>
  <c r="I216" i="7"/>
  <c r="I213" i="7"/>
  <c r="I219" i="7"/>
  <c r="I222" i="7"/>
  <c r="I228" i="7"/>
  <c r="I226" i="7"/>
  <c r="I227" i="7"/>
  <c r="I211" i="7"/>
  <c r="I220" i="7"/>
  <c r="I224" i="7"/>
  <c r="I214" i="7"/>
  <c r="I217" i="7"/>
  <c r="I221" i="7"/>
  <c r="I229" i="7"/>
  <c r="I225" i="7"/>
  <c r="I212" i="7"/>
  <c r="I215" i="7"/>
  <c r="I210" i="7"/>
  <c r="J229" i="11"/>
  <c r="I254" i="11"/>
  <c r="J236" i="12"/>
  <c r="J249" i="12"/>
  <c r="J242" i="12"/>
  <c r="J224" i="12"/>
  <c r="G153" i="9"/>
  <c r="J244" i="11"/>
  <c r="J235" i="12"/>
  <c r="J227" i="12"/>
  <c r="H209" i="13"/>
  <c r="H230" i="13"/>
  <c r="H255" i="13"/>
  <c r="H10" i="6"/>
  <c r="J253" i="12"/>
  <c r="J223" i="11"/>
  <c r="J209" i="11"/>
  <c r="J252" i="11"/>
  <c r="J222" i="11"/>
  <c r="J217" i="11"/>
  <c r="J242" i="11"/>
  <c r="J250" i="11"/>
  <c r="I230" i="12"/>
  <c r="I255" i="12"/>
  <c r="I12" i="6"/>
  <c r="J220" i="12"/>
  <c r="J211" i="11"/>
  <c r="J241" i="11"/>
  <c r="J244" i="12"/>
  <c r="M177" i="5"/>
  <c r="M185" i="5"/>
  <c r="M200" i="5"/>
  <c r="M201" i="5"/>
  <c r="M159" i="5"/>
  <c r="M190" i="5"/>
  <c r="M184" i="5"/>
  <c r="M197" i="5"/>
  <c r="M196" i="5"/>
  <c r="M191" i="5"/>
  <c r="M198" i="5"/>
  <c r="M175" i="5"/>
  <c r="M162" i="5"/>
  <c r="M194" i="5"/>
  <c r="M161" i="5"/>
  <c r="M183" i="5"/>
  <c r="M187" i="5"/>
  <c r="M170" i="5"/>
  <c r="M164" i="5"/>
  <c r="M160" i="5"/>
  <c r="M167" i="5"/>
  <c r="M199" i="5"/>
  <c r="M176" i="5"/>
  <c r="M195" i="5"/>
  <c r="M172" i="5"/>
  <c r="M174" i="5"/>
  <c r="M165" i="5"/>
  <c r="M193" i="5"/>
  <c r="M178" i="5"/>
  <c r="M186" i="5"/>
  <c r="M168" i="5"/>
  <c r="M189" i="5"/>
  <c r="M166" i="5"/>
  <c r="M171" i="5"/>
  <c r="M188" i="5"/>
  <c r="M192" i="5"/>
  <c r="M173" i="5"/>
  <c r="M169" i="5"/>
  <c r="M163" i="5"/>
  <c r="O202" i="5"/>
  <c r="K224" i="12"/>
  <c r="I209" i="7"/>
  <c r="I230" i="7"/>
  <c r="K248" i="12"/>
  <c r="K221" i="11"/>
  <c r="K226" i="11"/>
  <c r="K249" i="11"/>
  <c r="I152" i="12"/>
  <c r="K239" i="12"/>
  <c r="K210" i="12"/>
  <c r="K212" i="11"/>
  <c r="K225" i="11"/>
  <c r="K211" i="11"/>
  <c r="H153" i="13"/>
  <c r="H153" i="10"/>
  <c r="K225" i="12"/>
  <c r="K234" i="12"/>
  <c r="I209" i="9"/>
  <c r="K238" i="12"/>
  <c r="J221" i="13"/>
  <c r="J210" i="13"/>
  <c r="J225" i="13"/>
  <c r="J219" i="13"/>
  <c r="J223" i="13"/>
  <c r="J227" i="13"/>
  <c r="J228" i="13"/>
  <c r="J224" i="13"/>
  <c r="J217" i="13"/>
  <c r="J211" i="13"/>
  <c r="J229" i="13"/>
  <c r="J215" i="13"/>
  <c r="J220" i="13"/>
  <c r="J212" i="13"/>
  <c r="J218" i="13"/>
  <c r="J226" i="13"/>
  <c r="J222" i="13"/>
  <c r="J214" i="13"/>
  <c r="J216" i="13"/>
  <c r="J213" i="13"/>
  <c r="K218" i="12"/>
  <c r="K245" i="11"/>
  <c r="K228" i="11"/>
  <c r="I209" i="10"/>
  <c r="I230" i="10"/>
  <c r="K242" i="11"/>
  <c r="K222" i="11"/>
  <c r="K209" i="11"/>
  <c r="K242" i="12"/>
  <c r="K236" i="12"/>
  <c r="K216" i="11"/>
  <c r="I255" i="11"/>
  <c r="I11" i="6"/>
  <c r="J242" i="10"/>
  <c r="J248" i="10"/>
  <c r="J234" i="10"/>
  <c r="J253" i="10"/>
  <c r="J252" i="10"/>
  <c r="J251" i="10"/>
  <c r="J241" i="10"/>
  <c r="J249" i="10"/>
  <c r="J240" i="10"/>
  <c r="J239" i="10"/>
  <c r="J238" i="10"/>
  <c r="J243" i="10"/>
  <c r="J237" i="10"/>
  <c r="J246" i="10"/>
  <c r="J247" i="10"/>
  <c r="J245" i="10"/>
  <c r="J236" i="10"/>
  <c r="J250" i="10"/>
  <c r="J235" i="10"/>
  <c r="J244" i="10"/>
  <c r="K233" i="12"/>
  <c r="K248" i="11"/>
  <c r="K251" i="11"/>
  <c r="J230" i="12"/>
  <c r="J254" i="12"/>
  <c r="J255" i="12"/>
  <c r="J12" i="6"/>
  <c r="K214" i="11"/>
  <c r="K234" i="11"/>
  <c r="K235" i="11"/>
  <c r="K245" i="12"/>
  <c r="K217" i="12"/>
  <c r="K243" i="12"/>
  <c r="H153" i="8"/>
  <c r="K219" i="12"/>
  <c r="K241" i="12"/>
  <c r="K238" i="11"/>
  <c r="J226" i="7"/>
  <c r="J210" i="7"/>
  <c r="J221" i="7"/>
  <c r="J225" i="7"/>
  <c r="J222" i="7"/>
  <c r="J227" i="7"/>
  <c r="J214" i="7"/>
  <c r="J224" i="7"/>
  <c r="J215" i="7"/>
  <c r="J217" i="7"/>
  <c r="J229" i="7"/>
  <c r="J211" i="7"/>
  <c r="J220" i="7"/>
  <c r="J219" i="7"/>
  <c r="J213" i="7"/>
  <c r="J216" i="7"/>
  <c r="J212" i="7"/>
  <c r="J218" i="7"/>
  <c r="J223" i="7"/>
  <c r="J228" i="7"/>
  <c r="K215" i="11"/>
  <c r="I152" i="8"/>
  <c r="I153" i="8"/>
  <c r="I233" i="8"/>
  <c r="I254" i="8"/>
  <c r="K213" i="11"/>
  <c r="K226" i="12"/>
  <c r="I209" i="8"/>
  <c r="I230" i="8"/>
  <c r="J254" i="11"/>
  <c r="K212" i="12"/>
  <c r="K243" i="11"/>
  <c r="K218" i="11"/>
  <c r="J236" i="8"/>
  <c r="J241" i="8"/>
  <c r="J253" i="8"/>
  <c r="J250" i="8"/>
  <c r="J247" i="8"/>
  <c r="J235" i="8"/>
  <c r="J246" i="8"/>
  <c r="J252" i="8"/>
  <c r="J251" i="8"/>
  <c r="J245" i="8"/>
  <c r="J243" i="8"/>
  <c r="J249" i="8"/>
  <c r="J238" i="8"/>
  <c r="J234" i="8"/>
  <c r="J248" i="8"/>
  <c r="J244" i="8"/>
  <c r="J242" i="8"/>
  <c r="J240" i="8"/>
  <c r="J237" i="8"/>
  <c r="J239" i="8"/>
  <c r="K253" i="11"/>
  <c r="K250" i="11"/>
  <c r="K217" i="11"/>
  <c r="K252" i="11"/>
  <c r="J253" i="13"/>
  <c r="J244" i="13"/>
  <c r="J252" i="13"/>
  <c r="J239" i="13"/>
  <c r="J246" i="13"/>
  <c r="J248" i="13"/>
  <c r="J238" i="13"/>
  <c r="J243" i="13"/>
  <c r="J251" i="13"/>
  <c r="J236" i="13"/>
  <c r="J250" i="13"/>
  <c r="J247" i="13"/>
  <c r="J242" i="13"/>
  <c r="J249" i="13"/>
  <c r="J241" i="13"/>
  <c r="J245" i="13"/>
  <c r="J240" i="13"/>
  <c r="J235" i="13"/>
  <c r="J234" i="13"/>
  <c r="J237" i="13"/>
  <c r="K249" i="12"/>
  <c r="I152" i="7"/>
  <c r="I233" i="7"/>
  <c r="I254" i="7"/>
  <c r="I209" i="13"/>
  <c r="I230" i="13"/>
  <c r="K224" i="11"/>
  <c r="K237" i="11"/>
  <c r="K228" i="12"/>
  <c r="K247" i="11"/>
  <c r="J217" i="10"/>
  <c r="J228" i="10"/>
  <c r="J227" i="10"/>
  <c r="J226" i="10"/>
  <c r="J224" i="10"/>
  <c r="J229" i="10"/>
  <c r="J213" i="10"/>
  <c r="J223" i="10"/>
  <c r="J219" i="10"/>
  <c r="J215" i="10"/>
  <c r="J212" i="10"/>
  <c r="J210" i="10"/>
  <c r="J220" i="10"/>
  <c r="J214" i="10"/>
  <c r="J221" i="10"/>
  <c r="J225" i="10"/>
  <c r="J211" i="10"/>
  <c r="J218" i="10"/>
  <c r="J216" i="10"/>
  <c r="J222" i="10"/>
  <c r="K223" i="12"/>
  <c r="I152" i="10"/>
  <c r="I233" i="10"/>
  <c r="I254" i="10"/>
  <c r="K227" i="11"/>
  <c r="K213" i="12"/>
  <c r="K244" i="12"/>
  <c r="J252" i="7"/>
  <c r="J253" i="7"/>
  <c r="J251" i="7"/>
  <c r="J237" i="7"/>
  <c r="J250" i="7"/>
  <c r="J248" i="7"/>
  <c r="J240" i="7"/>
  <c r="J247" i="7"/>
  <c r="J239" i="7"/>
  <c r="J235" i="7"/>
  <c r="J244" i="7"/>
  <c r="J242" i="7"/>
  <c r="J243" i="7"/>
  <c r="J236" i="7"/>
  <c r="J249" i="7"/>
  <c r="J246" i="7"/>
  <c r="J241" i="7"/>
  <c r="J238" i="7"/>
  <c r="J245" i="7"/>
  <c r="J234" i="7"/>
  <c r="J230" i="11"/>
  <c r="J255" i="11"/>
  <c r="J11" i="6"/>
  <c r="K223" i="11"/>
  <c r="K235" i="12"/>
  <c r="K229" i="11"/>
  <c r="K215" i="12"/>
  <c r="K246" i="11"/>
  <c r="K246" i="12"/>
  <c r="K239" i="11"/>
  <c r="K236" i="11"/>
  <c r="I152" i="13"/>
  <c r="I233" i="13"/>
  <c r="I254" i="13"/>
  <c r="I152" i="9"/>
  <c r="I233" i="9"/>
  <c r="I254" i="9"/>
  <c r="J245" i="9"/>
  <c r="J234" i="9"/>
  <c r="J252" i="9"/>
  <c r="J237" i="9"/>
  <c r="J244" i="9"/>
  <c r="J241" i="9"/>
  <c r="J235" i="9"/>
  <c r="J251" i="9"/>
  <c r="J253" i="9"/>
  <c r="J243" i="9"/>
  <c r="J242" i="9"/>
  <c r="J246" i="9"/>
  <c r="J236" i="9"/>
  <c r="J248" i="9"/>
  <c r="J239" i="9"/>
  <c r="J250" i="9"/>
  <c r="J238" i="9"/>
  <c r="J249" i="9"/>
  <c r="J247" i="9"/>
  <c r="J240" i="9"/>
  <c r="J227" i="8"/>
  <c r="J211" i="8"/>
  <c r="J221" i="8"/>
  <c r="J218" i="8"/>
  <c r="J225" i="8"/>
  <c r="J222" i="8"/>
  <c r="J228" i="8"/>
  <c r="J214" i="8"/>
  <c r="J213" i="8"/>
  <c r="J226" i="8"/>
  <c r="J220" i="8"/>
  <c r="J217" i="8"/>
  <c r="J212" i="8"/>
  <c r="J216" i="8"/>
  <c r="J223" i="8"/>
  <c r="J219" i="8"/>
  <c r="J215" i="8"/>
  <c r="J224" i="8"/>
  <c r="J229" i="8"/>
  <c r="J210" i="8"/>
  <c r="K210" i="11"/>
  <c r="K241" i="11"/>
  <c r="K220" i="12"/>
  <c r="K253" i="12"/>
  <c r="K227" i="12"/>
  <c r="K244" i="11"/>
  <c r="K214" i="12"/>
  <c r="K247" i="12"/>
  <c r="K229" i="12"/>
  <c r="K211" i="12"/>
  <c r="K251" i="12"/>
  <c r="K221" i="12"/>
  <c r="J152" i="5"/>
  <c r="K222" i="12"/>
  <c r="K219" i="11"/>
  <c r="K252" i="12"/>
  <c r="K209" i="12"/>
  <c r="K220" i="11"/>
  <c r="H255" i="7"/>
  <c r="H6" i="6"/>
  <c r="J216" i="9"/>
  <c r="J218" i="9"/>
  <c r="J225" i="9"/>
  <c r="J211" i="9"/>
  <c r="J215" i="9"/>
  <c r="J213" i="9"/>
  <c r="J226" i="9"/>
  <c r="J212" i="9"/>
  <c r="J219" i="9"/>
  <c r="J227" i="9"/>
  <c r="J229" i="9"/>
  <c r="J224" i="9"/>
  <c r="J214" i="9"/>
  <c r="J220" i="9"/>
  <c r="J221" i="9"/>
  <c r="J210" i="9"/>
  <c r="J223" i="9"/>
  <c r="J217" i="9"/>
  <c r="J222" i="9"/>
  <c r="I152" i="11"/>
  <c r="K237" i="12"/>
  <c r="K240" i="12"/>
  <c r="K216" i="12"/>
  <c r="K240" i="11"/>
  <c r="K250" i="12"/>
  <c r="K233" i="11"/>
  <c r="H255" i="10"/>
  <c r="H9" i="6"/>
  <c r="N177" i="5"/>
  <c r="N188" i="5"/>
  <c r="N166" i="5"/>
  <c r="N165" i="5"/>
  <c r="N167" i="5"/>
  <c r="N162" i="5"/>
  <c r="N176" i="5"/>
  <c r="N187" i="5"/>
  <c r="N159" i="5"/>
  <c r="N185" i="5"/>
  <c r="N163" i="5"/>
  <c r="N168" i="5"/>
  <c r="N198" i="5"/>
  <c r="N184" i="5"/>
  <c r="N193" i="5"/>
  <c r="N201" i="5"/>
  <c r="N173" i="5"/>
  <c r="N178" i="5"/>
  <c r="N172" i="5"/>
  <c r="N164" i="5"/>
  <c r="N161" i="5"/>
  <c r="N196" i="5"/>
  <c r="N200" i="5"/>
  <c r="N169" i="5"/>
  <c r="N192" i="5"/>
  <c r="N171" i="5"/>
  <c r="N189" i="5"/>
  <c r="N186" i="5"/>
  <c r="N174" i="5"/>
  <c r="N195" i="5"/>
  <c r="N199" i="5"/>
  <c r="N160" i="5"/>
  <c r="N170" i="5"/>
  <c r="N183" i="5"/>
  <c r="N194" i="5"/>
  <c r="N175" i="5"/>
  <c r="N191" i="5"/>
  <c r="N197" i="5"/>
  <c r="N190" i="5"/>
  <c r="P202" i="5"/>
  <c r="I255" i="10"/>
  <c r="I9" i="6"/>
  <c r="L216" i="12"/>
  <c r="L237" i="12"/>
  <c r="L227" i="11"/>
  <c r="L228" i="12"/>
  <c r="L215" i="11"/>
  <c r="L248" i="11"/>
  <c r="K230" i="11"/>
  <c r="L234" i="12"/>
  <c r="J152" i="11"/>
  <c r="L212" i="11"/>
  <c r="L239" i="12"/>
  <c r="L221" i="12"/>
  <c r="L247" i="12"/>
  <c r="L253" i="12"/>
  <c r="L220" i="12"/>
  <c r="L246" i="11"/>
  <c r="I255" i="13"/>
  <c r="I10" i="6"/>
  <c r="J152" i="13"/>
  <c r="J233" i="13"/>
  <c r="J254" i="13"/>
  <c r="L217" i="11"/>
  <c r="J152" i="8"/>
  <c r="J233" i="8"/>
  <c r="J254" i="8"/>
  <c r="L218" i="11"/>
  <c r="L212" i="12"/>
  <c r="J209" i="7"/>
  <c r="J230" i="7"/>
  <c r="L241" i="12"/>
  <c r="L219" i="12"/>
  <c r="L243" i="12"/>
  <c r="L245" i="12"/>
  <c r="L234" i="11"/>
  <c r="K254" i="12"/>
  <c r="J152" i="10"/>
  <c r="J153" i="10"/>
  <c r="J233" i="10"/>
  <c r="J254" i="10"/>
  <c r="L236" i="12"/>
  <c r="L209" i="11"/>
  <c r="K229" i="7"/>
  <c r="K213" i="7"/>
  <c r="K223" i="7"/>
  <c r="K225" i="7"/>
  <c r="K212" i="7"/>
  <c r="K210" i="7"/>
  <c r="K227" i="7"/>
  <c r="K219" i="7"/>
  <c r="K211" i="7"/>
  <c r="K217" i="7"/>
  <c r="K228" i="7"/>
  <c r="K220" i="7"/>
  <c r="K224" i="7"/>
  <c r="K222" i="7"/>
  <c r="K216" i="7"/>
  <c r="K218" i="7"/>
  <c r="K226" i="7"/>
  <c r="K214" i="7"/>
  <c r="K221" i="7"/>
  <c r="K215" i="7"/>
  <c r="L245" i="11"/>
  <c r="L225" i="11"/>
  <c r="L226" i="11"/>
  <c r="L248" i="12"/>
  <c r="L224" i="12"/>
  <c r="K254" i="11"/>
  <c r="L250" i="12"/>
  <c r="L240" i="11"/>
  <c r="L240" i="12"/>
  <c r="J209" i="9"/>
  <c r="L220" i="11"/>
  <c r="J152" i="12"/>
  <c r="L219" i="11"/>
  <c r="L222" i="12"/>
  <c r="J153" i="8"/>
  <c r="J209" i="8"/>
  <c r="J230" i="8"/>
  <c r="K248" i="13"/>
  <c r="K240" i="13"/>
  <c r="K238" i="13"/>
  <c r="K239" i="13"/>
  <c r="K249" i="13"/>
  <c r="K245" i="13"/>
  <c r="K252" i="13"/>
  <c r="K234" i="13"/>
  <c r="K246" i="13"/>
  <c r="K251" i="13"/>
  <c r="K253" i="13"/>
  <c r="K242" i="13"/>
  <c r="K237" i="13"/>
  <c r="K243" i="13"/>
  <c r="K247" i="13"/>
  <c r="K250" i="13"/>
  <c r="K235" i="13"/>
  <c r="K236" i="13"/>
  <c r="K241" i="13"/>
  <c r="K244" i="13"/>
  <c r="L213" i="12"/>
  <c r="I153" i="10"/>
  <c r="L247" i="11"/>
  <c r="L237" i="11"/>
  <c r="I153" i="13"/>
  <c r="K152" i="5"/>
  <c r="L253" i="11"/>
  <c r="L226" i="12"/>
  <c r="K219" i="9"/>
  <c r="K222" i="9"/>
  <c r="K212" i="9"/>
  <c r="K211" i="9"/>
  <c r="K210" i="9"/>
  <c r="K229" i="9"/>
  <c r="K215" i="9"/>
  <c r="K213" i="9"/>
  <c r="K216" i="9"/>
  <c r="K214" i="9"/>
  <c r="K227" i="9"/>
  <c r="K220" i="9"/>
  <c r="K217" i="9"/>
  <c r="K226" i="9"/>
  <c r="K221" i="9"/>
  <c r="K223" i="9"/>
  <c r="K225" i="9"/>
  <c r="K224" i="9"/>
  <c r="K218" i="9"/>
  <c r="K248" i="9"/>
  <c r="K238" i="9"/>
  <c r="K243" i="9"/>
  <c r="K240" i="9"/>
  <c r="K235" i="9"/>
  <c r="K246" i="9"/>
  <c r="K244" i="9"/>
  <c r="K239" i="9"/>
  <c r="K234" i="9"/>
  <c r="K247" i="9"/>
  <c r="K245" i="9"/>
  <c r="K242" i="9"/>
  <c r="K237" i="9"/>
  <c r="K249" i="9"/>
  <c r="K241" i="9"/>
  <c r="K253" i="9"/>
  <c r="K252" i="9"/>
  <c r="K251" i="9"/>
  <c r="K236" i="9"/>
  <c r="K250" i="9"/>
  <c r="L251" i="11"/>
  <c r="L233" i="12"/>
  <c r="L242" i="11"/>
  <c r="K241" i="8"/>
  <c r="K239" i="8"/>
  <c r="K250" i="8"/>
  <c r="K253" i="8"/>
  <c r="K235" i="8"/>
  <c r="K251" i="8"/>
  <c r="K242" i="8"/>
  <c r="K237" i="8"/>
  <c r="K234" i="8"/>
  <c r="K249" i="8"/>
  <c r="K252" i="8"/>
  <c r="K243" i="8"/>
  <c r="K247" i="8"/>
  <c r="K240" i="8"/>
  <c r="K238" i="8"/>
  <c r="K246" i="8"/>
  <c r="K244" i="8"/>
  <c r="K245" i="8"/>
  <c r="K236" i="8"/>
  <c r="K248" i="8"/>
  <c r="J209" i="13"/>
  <c r="J230" i="13"/>
  <c r="I153" i="12"/>
  <c r="I153" i="9"/>
  <c r="L225" i="12"/>
  <c r="L211" i="11"/>
  <c r="L210" i="12"/>
  <c r="I255" i="7"/>
  <c r="I6" i="6"/>
  <c r="L209" i="12"/>
  <c r="K245" i="10"/>
  <c r="K252" i="10"/>
  <c r="K235" i="10"/>
  <c r="K248" i="10"/>
  <c r="K238" i="10"/>
  <c r="K242" i="10"/>
  <c r="K241" i="10"/>
  <c r="K243" i="10"/>
  <c r="K237" i="10"/>
  <c r="K247" i="10"/>
  <c r="K240" i="10"/>
  <c r="K250" i="10"/>
  <c r="K239" i="10"/>
  <c r="K249" i="10"/>
  <c r="K253" i="10"/>
  <c r="K234" i="10"/>
  <c r="K246" i="10"/>
  <c r="K244" i="10"/>
  <c r="K236" i="10"/>
  <c r="K251" i="10"/>
  <c r="J152" i="7"/>
  <c r="J233" i="7"/>
  <c r="J254" i="7"/>
  <c r="L244" i="12"/>
  <c r="L223" i="12"/>
  <c r="L224" i="11"/>
  <c r="L249" i="12"/>
  <c r="L213" i="11"/>
  <c r="K224" i="13"/>
  <c r="K213" i="13"/>
  <c r="K228" i="13"/>
  <c r="K222" i="13"/>
  <c r="K215" i="13"/>
  <c r="K214" i="13"/>
  <c r="K219" i="13"/>
  <c r="K212" i="13"/>
  <c r="K220" i="13"/>
  <c r="K216" i="13"/>
  <c r="K211" i="13"/>
  <c r="K225" i="13"/>
  <c r="K218" i="13"/>
  <c r="K227" i="13"/>
  <c r="K226" i="13"/>
  <c r="K221" i="13"/>
  <c r="K229" i="13"/>
  <c r="K217" i="13"/>
  <c r="K210" i="13"/>
  <c r="K223" i="13"/>
  <c r="L222" i="11"/>
  <c r="L238" i="12"/>
  <c r="L211" i="12"/>
  <c r="L244" i="11"/>
  <c r="J153" i="11"/>
  <c r="L210" i="11"/>
  <c r="J152" i="9"/>
  <c r="J233" i="9"/>
  <c r="J254" i="9"/>
  <c r="L239" i="11"/>
  <c r="L229" i="11"/>
  <c r="L235" i="12"/>
  <c r="L233" i="11"/>
  <c r="K220" i="10"/>
  <c r="K229" i="10"/>
  <c r="K226" i="10"/>
  <c r="K227" i="10"/>
  <c r="K216" i="10"/>
  <c r="K221" i="10"/>
  <c r="K211" i="10"/>
  <c r="K210" i="10"/>
  <c r="K219" i="10"/>
  <c r="K217" i="10"/>
  <c r="K212" i="10"/>
  <c r="K214" i="10"/>
  <c r="K218" i="10"/>
  <c r="K224" i="10"/>
  <c r="K228" i="10"/>
  <c r="K215" i="10"/>
  <c r="K213" i="10"/>
  <c r="K225" i="10"/>
  <c r="K222" i="10"/>
  <c r="K223" i="10"/>
  <c r="K230" i="12"/>
  <c r="L252" i="12"/>
  <c r="L251" i="12"/>
  <c r="L229" i="12"/>
  <c r="L214" i="12"/>
  <c r="L227" i="12"/>
  <c r="L241" i="11"/>
  <c r="L236" i="11"/>
  <c r="L246" i="12"/>
  <c r="L215" i="12"/>
  <c r="L223" i="11"/>
  <c r="J209" i="10"/>
  <c r="J230" i="10"/>
  <c r="J255" i="10"/>
  <c r="J9" i="6"/>
  <c r="K214" i="8"/>
  <c r="K225" i="8"/>
  <c r="K219" i="8"/>
  <c r="K229" i="8"/>
  <c r="K210" i="8"/>
  <c r="K224" i="8"/>
  <c r="K218" i="8"/>
  <c r="K227" i="8"/>
  <c r="K212" i="8"/>
  <c r="K211" i="8"/>
  <c r="K226" i="8"/>
  <c r="K222" i="8"/>
  <c r="K223" i="8"/>
  <c r="K221" i="8"/>
  <c r="K216" i="8"/>
  <c r="K215" i="8"/>
  <c r="K213" i="8"/>
  <c r="K217" i="8"/>
  <c r="K220" i="8"/>
  <c r="K228" i="8"/>
  <c r="L252" i="11"/>
  <c r="L250" i="11"/>
  <c r="L243" i="11"/>
  <c r="I255" i="8"/>
  <c r="I7" i="6"/>
  <c r="L238" i="11"/>
  <c r="I153" i="11"/>
  <c r="L217" i="12"/>
  <c r="L235" i="11"/>
  <c r="L214" i="11"/>
  <c r="L216" i="11"/>
  <c r="L242" i="12"/>
  <c r="L228" i="11"/>
  <c r="L218" i="12"/>
  <c r="J153" i="5"/>
  <c r="L249" i="11"/>
  <c r="L221" i="11"/>
  <c r="I153" i="7"/>
  <c r="K249" i="7"/>
  <c r="K238" i="7"/>
  <c r="K244" i="7"/>
  <c r="K242" i="7"/>
  <c r="K240" i="7"/>
  <c r="K246" i="7"/>
  <c r="K247" i="7"/>
  <c r="K237" i="7"/>
  <c r="K248" i="7"/>
  <c r="K245" i="7"/>
  <c r="K253" i="7"/>
  <c r="K241" i="7"/>
  <c r="K250" i="7"/>
  <c r="K234" i="7"/>
  <c r="K251" i="7"/>
  <c r="K252" i="7"/>
  <c r="K243" i="7"/>
  <c r="K236" i="7"/>
  <c r="K235" i="7"/>
  <c r="K239" i="7"/>
  <c r="O177" i="5"/>
  <c r="O190" i="5"/>
  <c r="O170" i="5"/>
  <c r="O189" i="5"/>
  <c r="O161" i="5"/>
  <c r="O199" i="5"/>
  <c r="O200" i="5"/>
  <c r="O201" i="5"/>
  <c r="O198" i="5"/>
  <c r="O176" i="5"/>
  <c r="O167" i="5"/>
  <c r="O166" i="5"/>
  <c r="O191" i="5"/>
  <c r="O192" i="5"/>
  <c r="O172" i="5"/>
  <c r="O187" i="5"/>
  <c r="O171" i="5"/>
  <c r="O193" i="5"/>
  <c r="O184" i="5"/>
  <c r="O168" i="5"/>
  <c r="O185" i="5"/>
  <c r="O162" i="5"/>
  <c r="O165" i="5"/>
  <c r="O188" i="5"/>
  <c r="O194" i="5"/>
  <c r="O174" i="5"/>
  <c r="O173" i="5"/>
  <c r="O197" i="5"/>
  <c r="O175" i="5"/>
  <c r="O183" i="5"/>
  <c r="O160" i="5"/>
  <c r="O195" i="5"/>
  <c r="O186" i="5"/>
  <c r="O169" i="5"/>
  <c r="O196" i="5"/>
  <c r="O164" i="5"/>
  <c r="O178" i="5"/>
  <c r="O163" i="5"/>
  <c r="O159" i="5"/>
  <c r="Q202" i="5"/>
  <c r="L244" i="8"/>
  <c r="L245" i="8"/>
  <c r="L242" i="8"/>
  <c r="L235" i="8"/>
  <c r="L238" i="8"/>
  <c r="L246" i="8"/>
  <c r="L239" i="8"/>
  <c r="L252" i="8"/>
  <c r="L243" i="8"/>
  <c r="L251" i="8"/>
  <c r="L249" i="8"/>
  <c r="L237" i="8"/>
  <c r="L234" i="8"/>
  <c r="L247" i="8"/>
  <c r="L236" i="8"/>
  <c r="L253" i="8"/>
  <c r="L240" i="8"/>
  <c r="L248" i="8"/>
  <c r="L241" i="8"/>
  <c r="L250" i="8"/>
  <c r="M214" i="11"/>
  <c r="L222" i="9"/>
  <c r="L219" i="9"/>
  <c r="L214" i="9"/>
  <c r="L212" i="9"/>
  <c r="L224" i="9"/>
  <c r="L215" i="9"/>
  <c r="L221" i="9"/>
  <c r="L218" i="9"/>
  <c r="L223" i="9"/>
  <c r="L220" i="9"/>
  <c r="L213" i="9"/>
  <c r="L211" i="9"/>
  <c r="L216" i="9"/>
  <c r="L227" i="9"/>
  <c r="L217" i="9"/>
  <c r="L226" i="9"/>
  <c r="L229" i="9"/>
  <c r="L225" i="9"/>
  <c r="L210" i="9"/>
  <c r="M250" i="11"/>
  <c r="M223" i="11"/>
  <c r="M215" i="12"/>
  <c r="M227" i="12"/>
  <c r="M229" i="12"/>
  <c r="M233" i="11"/>
  <c r="M211" i="12"/>
  <c r="M238" i="12"/>
  <c r="K209" i="13"/>
  <c r="K230" i="13"/>
  <c r="M213" i="11"/>
  <c r="M209" i="12"/>
  <c r="M237" i="11"/>
  <c r="M219" i="11"/>
  <c r="M234" i="12"/>
  <c r="M218" i="12"/>
  <c r="M216" i="11"/>
  <c r="K209" i="10"/>
  <c r="K230" i="10"/>
  <c r="M229" i="11"/>
  <c r="L217" i="8"/>
  <c r="L220" i="8"/>
  <c r="L211" i="8"/>
  <c r="L210" i="8"/>
  <c r="L214" i="8"/>
  <c r="L219" i="8"/>
  <c r="L218" i="8"/>
  <c r="L224" i="8"/>
  <c r="L213" i="8"/>
  <c r="L215" i="8"/>
  <c r="L227" i="8"/>
  <c r="L229" i="8"/>
  <c r="L225" i="8"/>
  <c r="L221" i="8"/>
  <c r="L216" i="8"/>
  <c r="L223" i="8"/>
  <c r="L226" i="8"/>
  <c r="L212" i="8"/>
  <c r="L228" i="8"/>
  <c r="L222" i="8"/>
  <c r="M251" i="11"/>
  <c r="M228" i="11"/>
  <c r="M242" i="12"/>
  <c r="M238" i="11"/>
  <c r="K255" i="12"/>
  <c r="K12" i="6"/>
  <c r="M235" i="12"/>
  <c r="M239" i="11"/>
  <c r="M210" i="11"/>
  <c r="M210" i="12"/>
  <c r="M225" i="12"/>
  <c r="J153" i="13"/>
  <c r="K152" i="8"/>
  <c r="K233" i="8"/>
  <c r="K254" i="8"/>
  <c r="J255" i="8"/>
  <c r="J7" i="6"/>
  <c r="M220" i="11"/>
  <c r="M240" i="12"/>
  <c r="M250" i="12"/>
  <c r="M224" i="12"/>
  <c r="M226" i="11"/>
  <c r="M245" i="11"/>
  <c r="M209" i="11"/>
  <c r="M234" i="11"/>
  <c r="M243" i="12"/>
  <c r="M219" i="12"/>
  <c r="J153" i="7"/>
  <c r="M218" i="11"/>
  <c r="M217" i="11"/>
  <c r="M220" i="12"/>
  <c r="M247" i="12"/>
  <c r="M239" i="12"/>
  <c r="M248" i="11"/>
  <c r="M228" i="12"/>
  <c r="M237" i="12"/>
  <c r="M221" i="11"/>
  <c r="M217" i="12"/>
  <c r="M236" i="11"/>
  <c r="L248" i="10"/>
  <c r="L243" i="10"/>
  <c r="L242" i="10"/>
  <c r="L235" i="10"/>
  <c r="L237" i="10"/>
  <c r="L246" i="10"/>
  <c r="L244" i="10"/>
  <c r="L253" i="10"/>
  <c r="L250" i="10"/>
  <c r="L241" i="10"/>
  <c r="L234" i="10"/>
  <c r="L245" i="10"/>
  <c r="L236" i="10"/>
  <c r="L249" i="10"/>
  <c r="L251" i="10"/>
  <c r="L252" i="10"/>
  <c r="L238" i="10"/>
  <c r="L239" i="10"/>
  <c r="L247" i="10"/>
  <c r="L240" i="10"/>
  <c r="M222" i="11"/>
  <c r="M224" i="11"/>
  <c r="M223" i="12"/>
  <c r="L240" i="7"/>
  <c r="L248" i="7"/>
  <c r="L241" i="7"/>
  <c r="L252" i="7"/>
  <c r="L238" i="7"/>
  <c r="L249" i="7"/>
  <c r="L246" i="7"/>
  <c r="L253" i="7"/>
  <c r="L243" i="7"/>
  <c r="L236" i="7"/>
  <c r="L251" i="7"/>
  <c r="L235" i="7"/>
  <c r="L234" i="7"/>
  <c r="L244" i="7"/>
  <c r="L237" i="7"/>
  <c r="L242" i="7"/>
  <c r="L247" i="7"/>
  <c r="L245" i="7"/>
  <c r="L239" i="7"/>
  <c r="L250" i="7"/>
  <c r="M253" i="11"/>
  <c r="K209" i="7"/>
  <c r="K230" i="7"/>
  <c r="L227" i="13"/>
  <c r="L216" i="13"/>
  <c r="L212" i="13"/>
  <c r="L220" i="13"/>
  <c r="L226" i="13"/>
  <c r="L211" i="13"/>
  <c r="L222" i="13"/>
  <c r="L215" i="13"/>
  <c r="L225" i="13"/>
  <c r="L217" i="13"/>
  <c r="L219" i="13"/>
  <c r="L221" i="13"/>
  <c r="L218" i="13"/>
  <c r="L223" i="13"/>
  <c r="L224" i="13"/>
  <c r="L214" i="13"/>
  <c r="L228" i="13"/>
  <c r="L210" i="13"/>
  <c r="L229" i="13"/>
  <c r="L213" i="13"/>
  <c r="K152" i="12"/>
  <c r="K153" i="12"/>
  <c r="M211" i="11"/>
  <c r="L254" i="12"/>
  <c r="K152" i="9"/>
  <c r="K153" i="9"/>
  <c r="K233" i="9"/>
  <c r="K254" i="9"/>
  <c r="K209" i="9"/>
  <c r="M213" i="12"/>
  <c r="K152" i="13"/>
  <c r="K233" i="13"/>
  <c r="K254" i="13"/>
  <c r="J153" i="9"/>
  <c r="M240" i="11"/>
  <c r="M248" i="12"/>
  <c r="M225" i="11"/>
  <c r="K153" i="5"/>
  <c r="M245" i="12"/>
  <c r="M241" i="12"/>
  <c r="M212" i="12"/>
  <c r="M246" i="11"/>
  <c r="M253" i="12"/>
  <c r="M221" i="12"/>
  <c r="M212" i="11"/>
  <c r="K255" i="11"/>
  <c r="K11" i="6"/>
  <c r="M215" i="11"/>
  <c r="M227" i="11"/>
  <c r="M216" i="12"/>
  <c r="K152" i="7"/>
  <c r="K233" i="7"/>
  <c r="K254" i="7"/>
  <c r="M249" i="11"/>
  <c r="M235" i="11"/>
  <c r="L251" i="9"/>
  <c r="L235" i="9"/>
  <c r="L242" i="9"/>
  <c r="L244" i="9"/>
  <c r="L243" i="9"/>
  <c r="L237" i="9"/>
  <c r="L250" i="9"/>
  <c r="L248" i="9"/>
  <c r="L247" i="9"/>
  <c r="L238" i="9"/>
  <c r="L236" i="9"/>
  <c r="L249" i="9"/>
  <c r="L252" i="9"/>
  <c r="L240" i="9"/>
  <c r="L245" i="9"/>
  <c r="L239" i="9"/>
  <c r="L234" i="9"/>
  <c r="L253" i="9"/>
  <c r="L241" i="9"/>
  <c r="L246" i="9"/>
  <c r="M243" i="11"/>
  <c r="M252" i="11"/>
  <c r="K209" i="8"/>
  <c r="K230" i="8"/>
  <c r="L238" i="13"/>
  <c r="L243" i="13"/>
  <c r="L242" i="13"/>
  <c r="L237" i="13"/>
  <c r="L252" i="13"/>
  <c r="L253" i="13"/>
  <c r="L248" i="13"/>
  <c r="L241" i="13"/>
  <c r="L247" i="13"/>
  <c r="L244" i="13"/>
  <c r="L251" i="13"/>
  <c r="L246" i="13"/>
  <c r="L234" i="13"/>
  <c r="L240" i="13"/>
  <c r="L250" i="13"/>
  <c r="L236" i="13"/>
  <c r="L245" i="13"/>
  <c r="L239" i="13"/>
  <c r="L235" i="13"/>
  <c r="L249" i="13"/>
  <c r="M246" i="12"/>
  <c r="M241" i="11"/>
  <c r="M214" i="12"/>
  <c r="M251" i="12"/>
  <c r="M252" i="12"/>
  <c r="L254" i="11"/>
  <c r="M244" i="11"/>
  <c r="L216" i="7"/>
  <c r="L226" i="7"/>
  <c r="L225" i="7"/>
  <c r="L229" i="7"/>
  <c r="L218" i="7"/>
  <c r="L223" i="7"/>
  <c r="L222" i="7"/>
  <c r="L220" i="7"/>
  <c r="L211" i="7"/>
  <c r="L210" i="7"/>
  <c r="L213" i="7"/>
  <c r="L221" i="7"/>
  <c r="L227" i="7"/>
  <c r="L214" i="7"/>
  <c r="L228" i="7"/>
  <c r="L212" i="7"/>
  <c r="L215" i="7"/>
  <c r="L219" i="7"/>
  <c r="L217" i="7"/>
  <c r="L224" i="7"/>
  <c r="M249" i="12"/>
  <c r="M244" i="12"/>
  <c r="K152" i="10"/>
  <c r="K153" i="10"/>
  <c r="K233" i="10"/>
  <c r="K254" i="10"/>
  <c r="L230" i="12"/>
  <c r="L223" i="10"/>
  <c r="L224" i="10"/>
  <c r="L210" i="10"/>
  <c r="L219" i="10"/>
  <c r="L225" i="10"/>
  <c r="L228" i="10"/>
  <c r="L214" i="10"/>
  <c r="L213" i="10"/>
  <c r="L212" i="10"/>
  <c r="L229" i="10"/>
  <c r="L221" i="10"/>
  <c r="L215" i="10"/>
  <c r="L218" i="10"/>
  <c r="L216" i="10"/>
  <c r="L222" i="10"/>
  <c r="L227" i="10"/>
  <c r="L226" i="10"/>
  <c r="L217" i="10"/>
  <c r="L220" i="10"/>
  <c r="L211" i="10"/>
  <c r="J255" i="13"/>
  <c r="J10" i="6"/>
  <c r="M242" i="11"/>
  <c r="M233" i="12"/>
  <c r="M226" i="12"/>
  <c r="M247" i="11"/>
  <c r="M222" i="12"/>
  <c r="L152" i="5"/>
  <c r="L153" i="5"/>
  <c r="L230" i="11"/>
  <c r="L255" i="11"/>
  <c r="L11" i="6"/>
  <c r="M236" i="12"/>
  <c r="J255" i="7"/>
  <c r="J6" i="6"/>
  <c r="J153" i="12"/>
  <c r="K152" i="11"/>
  <c r="P177" i="5"/>
  <c r="P169" i="5"/>
  <c r="P197" i="5"/>
  <c r="P162" i="5"/>
  <c r="P187" i="5"/>
  <c r="P178" i="5"/>
  <c r="P172" i="5"/>
  <c r="P167" i="5"/>
  <c r="P198" i="5"/>
  <c r="P161" i="5"/>
  <c r="P170" i="5"/>
  <c r="P164" i="5"/>
  <c r="P183" i="5"/>
  <c r="P188" i="5"/>
  <c r="P193" i="5"/>
  <c r="P192" i="5"/>
  <c r="P166" i="5"/>
  <c r="P201" i="5"/>
  <c r="P199" i="5"/>
  <c r="P189" i="5"/>
  <c r="P190" i="5"/>
  <c r="P159" i="5"/>
  <c r="P195" i="5"/>
  <c r="P174" i="5"/>
  <c r="P168" i="5"/>
  <c r="P176" i="5"/>
  <c r="P163" i="5"/>
  <c r="P196" i="5"/>
  <c r="P186" i="5"/>
  <c r="P160" i="5"/>
  <c r="P175" i="5"/>
  <c r="P173" i="5"/>
  <c r="P194" i="5"/>
  <c r="P165" i="5"/>
  <c r="P185" i="5"/>
  <c r="P184" i="5"/>
  <c r="P171" i="5"/>
  <c r="P191" i="5"/>
  <c r="P200" i="5"/>
  <c r="R202" i="5"/>
  <c r="K255" i="10"/>
  <c r="K9" i="6"/>
  <c r="K255" i="7"/>
  <c r="K6" i="6"/>
  <c r="N236" i="12"/>
  <c r="N226" i="12"/>
  <c r="L209" i="7"/>
  <c r="L230" i="7"/>
  <c r="N244" i="11"/>
  <c r="N214" i="12"/>
  <c r="N246" i="12"/>
  <c r="N227" i="11"/>
  <c r="N248" i="12"/>
  <c r="M247" i="8"/>
  <c r="M249" i="8"/>
  <c r="M245" i="8"/>
  <c r="M239" i="8"/>
  <c r="M243" i="8"/>
  <c r="M236" i="8"/>
  <c r="M235" i="8"/>
  <c r="M234" i="8"/>
  <c r="M250" i="8"/>
  <c r="M244" i="8"/>
  <c r="M238" i="8"/>
  <c r="M241" i="8"/>
  <c r="M240" i="8"/>
  <c r="M242" i="8"/>
  <c r="M253" i="8"/>
  <c r="M248" i="8"/>
  <c r="M237" i="8"/>
  <c r="M246" i="8"/>
  <c r="M252" i="8"/>
  <c r="M251" i="8"/>
  <c r="N253" i="11"/>
  <c r="N222" i="11"/>
  <c r="N243" i="12"/>
  <c r="L152" i="12"/>
  <c r="L153" i="12"/>
  <c r="M243" i="7"/>
  <c r="M244" i="7"/>
  <c r="M236" i="7"/>
  <c r="M239" i="7"/>
  <c r="M241" i="7"/>
  <c r="M252" i="7"/>
  <c r="M237" i="7"/>
  <c r="M238" i="7"/>
  <c r="M246" i="7"/>
  <c r="M249" i="7"/>
  <c r="M250" i="7"/>
  <c r="M247" i="7"/>
  <c r="M234" i="7"/>
  <c r="M235" i="7"/>
  <c r="M245" i="7"/>
  <c r="M251" i="7"/>
  <c r="M242" i="7"/>
  <c r="M248" i="7"/>
  <c r="M253" i="7"/>
  <c r="M240" i="7"/>
  <c r="N210" i="11"/>
  <c r="N242" i="12"/>
  <c r="N229" i="11"/>
  <c r="N216" i="11"/>
  <c r="N237" i="11"/>
  <c r="M254" i="11"/>
  <c r="N215" i="12"/>
  <c r="N214" i="11"/>
  <c r="L255" i="12"/>
  <c r="L12" i="6"/>
  <c r="N249" i="12"/>
  <c r="N252" i="11"/>
  <c r="M220" i="13"/>
  <c r="M213" i="13"/>
  <c r="M218" i="13"/>
  <c r="M210" i="13"/>
  <c r="M227" i="13"/>
  <c r="M217" i="13"/>
  <c r="M222" i="13"/>
  <c r="M229" i="13"/>
  <c r="M228" i="13"/>
  <c r="M216" i="13"/>
  <c r="M211" i="13"/>
  <c r="M219" i="13"/>
  <c r="M215" i="13"/>
  <c r="M224" i="13"/>
  <c r="M212" i="13"/>
  <c r="M214" i="13"/>
  <c r="M225" i="13"/>
  <c r="M221" i="13"/>
  <c r="M223" i="13"/>
  <c r="M226" i="13"/>
  <c r="K153" i="11"/>
  <c r="L152" i="10"/>
  <c r="L233" i="10"/>
  <c r="L254" i="10"/>
  <c r="N237" i="12"/>
  <c r="N247" i="12"/>
  <c r="N209" i="11"/>
  <c r="N250" i="12"/>
  <c r="N213" i="11"/>
  <c r="N233" i="11"/>
  <c r="L209" i="9"/>
  <c r="N247" i="11"/>
  <c r="N233" i="12"/>
  <c r="L152" i="13"/>
  <c r="L233" i="13"/>
  <c r="L254" i="13"/>
  <c r="K153" i="8"/>
  <c r="N243" i="11"/>
  <c r="L152" i="9"/>
  <c r="L233" i="9"/>
  <c r="L254" i="9"/>
  <c r="M152" i="5"/>
  <c r="M153" i="5"/>
  <c r="N221" i="12"/>
  <c r="N246" i="11"/>
  <c r="N241" i="12"/>
  <c r="N245" i="12"/>
  <c r="N213" i="12"/>
  <c r="N211" i="11"/>
  <c r="M219" i="7"/>
  <c r="M229" i="7"/>
  <c r="M228" i="7"/>
  <c r="M220" i="7"/>
  <c r="M227" i="7"/>
  <c r="M211" i="7"/>
  <c r="M224" i="7"/>
  <c r="M216" i="7"/>
  <c r="M223" i="7"/>
  <c r="M214" i="7"/>
  <c r="M213" i="7"/>
  <c r="M212" i="7"/>
  <c r="M222" i="7"/>
  <c r="M221" i="7"/>
  <c r="M218" i="7"/>
  <c r="M226" i="7"/>
  <c r="M225" i="7"/>
  <c r="M210" i="7"/>
  <c r="M215" i="7"/>
  <c r="M217" i="7"/>
  <c r="N236" i="11"/>
  <c r="N221" i="11"/>
  <c r="N228" i="12"/>
  <c r="N239" i="12"/>
  <c r="N220" i="12"/>
  <c r="N218" i="11"/>
  <c r="M230" i="11"/>
  <c r="N245" i="11"/>
  <c r="N224" i="12"/>
  <c r="N240" i="12"/>
  <c r="M251" i="10"/>
  <c r="M246" i="10"/>
  <c r="M245" i="10"/>
  <c r="M244" i="10"/>
  <c r="M238" i="10"/>
  <c r="M249" i="10"/>
  <c r="M241" i="10"/>
  <c r="M239" i="10"/>
  <c r="M253" i="10"/>
  <c r="M247" i="10"/>
  <c r="M234" i="10"/>
  <c r="M243" i="10"/>
  <c r="M236" i="10"/>
  <c r="M240" i="10"/>
  <c r="M242" i="10"/>
  <c r="M252" i="10"/>
  <c r="M250" i="10"/>
  <c r="M237" i="10"/>
  <c r="M235" i="10"/>
  <c r="M248" i="10"/>
  <c r="K153" i="13"/>
  <c r="N211" i="12"/>
  <c r="N222" i="12"/>
  <c r="L209" i="10"/>
  <c r="L230" i="10"/>
  <c r="L255" i="10"/>
  <c r="L9" i="6"/>
  <c r="N252" i="12"/>
  <c r="N223" i="12"/>
  <c r="N225" i="12"/>
  <c r="N235" i="12"/>
  <c r="N251" i="11"/>
  <c r="M236" i="13"/>
  <c r="M251" i="13"/>
  <c r="M239" i="13"/>
  <c r="M249" i="13"/>
  <c r="M237" i="13"/>
  <c r="M243" i="13"/>
  <c r="M252" i="13"/>
  <c r="M247" i="13"/>
  <c r="M248" i="13"/>
  <c r="M245" i="13"/>
  <c r="M238" i="13"/>
  <c r="M241" i="13"/>
  <c r="M253" i="13"/>
  <c r="M234" i="13"/>
  <c r="M246" i="13"/>
  <c r="M242" i="13"/>
  <c r="M250" i="13"/>
  <c r="M240" i="13"/>
  <c r="M235" i="13"/>
  <c r="M244" i="13"/>
  <c r="N234" i="12"/>
  <c r="N229" i="12"/>
  <c r="N250" i="11"/>
  <c r="L152" i="8"/>
  <c r="L233" i="8"/>
  <c r="L254" i="8"/>
  <c r="M254" i="12"/>
  <c r="N242" i="11"/>
  <c r="N244" i="12"/>
  <c r="N249" i="11"/>
  <c r="N212" i="11"/>
  <c r="N253" i="12"/>
  <c r="N212" i="12"/>
  <c r="M226" i="10"/>
  <c r="M210" i="10"/>
  <c r="M228" i="10"/>
  <c r="M225" i="10"/>
  <c r="M212" i="10"/>
  <c r="M222" i="10"/>
  <c r="M229" i="10"/>
  <c r="M217" i="10"/>
  <c r="M216" i="10"/>
  <c r="M215" i="10"/>
  <c r="M218" i="10"/>
  <c r="M220" i="10"/>
  <c r="M224" i="10"/>
  <c r="M227" i="10"/>
  <c r="M223" i="10"/>
  <c r="M213" i="10"/>
  <c r="M221" i="10"/>
  <c r="M219" i="10"/>
  <c r="M214" i="10"/>
  <c r="M211" i="10"/>
  <c r="L153" i="13"/>
  <c r="L209" i="13"/>
  <c r="L230" i="13"/>
  <c r="L255" i="13"/>
  <c r="L10" i="6"/>
  <c r="N217" i="12"/>
  <c r="N248" i="11"/>
  <c r="N217" i="11"/>
  <c r="N226" i="11"/>
  <c r="N220" i="11"/>
  <c r="L153" i="8"/>
  <c r="L209" i="8"/>
  <c r="L230" i="8"/>
  <c r="L255" i="8"/>
  <c r="L7" i="6"/>
  <c r="M225" i="9"/>
  <c r="M226" i="9"/>
  <c r="M219" i="9"/>
  <c r="M223" i="9"/>
  <c r="M220" i="9"/>
  <c r="M216" i="9"/>
  <c r="M214" i="9"/>
  <c r="M221" i="9"/>
  <c r="M227" i="9"/>
  <c r="M211" i="9"/>
  <c r="M224" i="9"/>
  <c r="M210" i="9"/>
  <c r="M217" i="9"/>
  <c r="M215" i="9"/>
  <c r="M212" i="9"/>
  <c r="M218" i="9"/>
  <c r="M229" i="9"/>
  <c r="M213" i="9"/>
  <c r="M222" i="9"/>
  <c r="M230" i="12"/>
  <c r="M255" i="12"/>
  <c r="M12" i="6"/>
  <c r="N238" i="12"/>
  <c r="M220" i="8"/>
  <c r="M229" i="8"/>
  <c r="M210" i="8"/>
  <c r="M218" i="8"/>
  <c r="M211" i="8"/>
  <c r="M215" i="8"/>
  <c r="M226" i="8"/>
  <c r="M221" i="8"/>
  <c r="M216" i="8"/>
  <c r="M212" i="8"/>
  <c r="M219" i="8"/>
  <c r="M227" i="8"/>
  <c r="M223" i="8"/>
  <c r="M213" i="8"/>
  <c r="M228" i="8"/>
  <c r="M224" i="8"/>
  <c r="M214" i="8"/>
  <c r="M222" i="8"/>
  <c r="M217" i="8"/>
  <c r="M225" i="8"/>
  <c r="N251" i="12"/>
  <c r="N241" i="11"/>
  <c r="K255" i="8"/>
  <c r="K7" i="6"/>
  <c r="N235" i="11"/>
  <c r="N216" i="12"/>
  <c r="N215" i="11"/>
  <c r="N225" i="11"/>
  <c r="N240" i="11"/>
  <c r="M238" i="9"/>
  <c r="M244" i="9"/>
  <c r="M236" i="9"/>
  <c r="M246" i="9"/>
  <c r="M241" i="9"/>
  <c r="M239" i="9"/>
  <c r="M252" i="9"/>
  <c r="M250" i="9"/>
  <c r="M234" i="9"/>
  <c r="M237" i="9"/>
  <c r="M249" i="9"/>
  <c r="M240" i="9"/>
  <c r="M253" i="9"/>
  <c r="M251" i="9"/>
  <c r="M248" i="9"/>
  <c r="M247" i="9"/>
  <c r="M243" i="9"/>
  <c r="M235" i="9"/>
  <c r="M242" i="9"/>
  <c r="M245" i="9"/>
  <c r="K153" i="7"/>
  <c r="L152" i="7"/>
  <c r="L233" i="7"/>
  <c r="L254" i="7"/>
  <c r="N224" i="11"/>
  <c r="N219" i="12"/>
  <c r="N234" i="11"/>
  <c r="N210" i="12"/>
  <c r="N239" i="11"/>
  <c r="L152" i="11"/>
  <c r="N238" i="11"/>
  <c r="N228" i="11"/>
  <c r="N218" i="12"/>
  <c r="N219" i="11"/>
  <c r="N209" i="12"/>
  <c r="K255" i="13"/>
  <c r="K10" i="6"/>
  <c r="N227" i="12"/>
  <c r="N223" i="11"/>
  <c r="Q177" i="5"/>
  <c r="Q176" i="5"/>
  <c r="Q201" i="5"/>
  <c r="Q188" i="5"/>
  <c r="Q161" i="5"/>
  <c r="Q162" i="5"/>
  <c r="Q169" i="5"/>
  <c r="Q171" i="5"/>
  <c r="Q194" i="5"/>
  <c r="Q175" i="5"/>
  <c r="Q163" i="5"/>
  <c r="Q191" i="5"/>
  <c r="Q168" i="5"/>
  <c r="Q195" i="5"/>
  <c r="Q190" i="5"/>
  <c r="Q199" i="5"/>
  <c r="Q166" i="5"/>
  <c r="Q183" i="5"/>
  <c r="Q170" i="5"/>
  <c r="Q198" i="5"/>
  <c r="Q172" i="5"/>
  <c r="Q187" i="5"/>
  <c r="Q197" i="5"/>
  <c r="Q174" i="5"/>
  <c r="Q189" i="5"/>
  <c r="Q192" i="5"/>
  <c r="Q164" i="5"/>
  <c r="Q167" i="5"/>
  <c r="Q200" i="5"/>
  <c r="Q185" i="5"/>
  <c r="Q186" i="5"/>
  <c r="Q193" i="5"/>
  <c r="Q184" i="5"/>
  <c r="Q165" i="5"/>
  <c r="Q173" i="5"/>
  <c r="Q160" i="5"/>
  <c r="Q196" i="5"/>
  <c r="Q159" i="5"/>
  <c r="Q178" i="5"/>
  <c r="S202" i="5"/>
  <c r="O223" i="11"/>
  <c r="O239" i="11"/>
  <c r="O224" i="11"/>
  <c r="O240" i="11"/>
  <c r="O235" i="11"/>
  <c r="O226" i="11"/>
  <c r="O248" i="11"/>
  <c r="O211" i="12"/>
  <c r="O224" i="12"/>
  <c r="O211" i="11"/>
  <c r="O245" i="12"/>
  <c r="O246" i="11"/>
  <c r="N223" i="8"/>
  <c r="N214" i="8"/>
  <c r="N229" i="8"/>
  <c r="N226" i="8"/>
  <c r="N225" i="8"/>
  <c r="N216" i="8"/>
  <c r="N222" i="8"/>
  <c r="N213" i="8"/>
  <c r="N210" i="8"/>
  <c r="N228" i="8"/>
  <c r="N220" i="8"/>
  <c r="N219" i="8"/>
  <c r="N215" i="8"/>
  <c r="N211" i="8"/>
  <c r="N224" i="8"/>
  <c r="N218" i="8"/>
  <c r="N217" i="8"/>
  <c r="N227" i="8"/>
  <c r="N212" i="8"/>
  <c r="N221" i="8"/>
  <c r="O213" i="11"/>
  <c r="O215" i="12"/>
  <c r="N217" i="13"/>
  <c r="N222" i="13"/>
  <c r="N212" i="13"/>
  <c r="N226" i="13"/>
  <c r="N229" i="13"/>
  <c r="N223" i="13"/>
  <c r="N216" i="13"/>
  <c r="N221" i="13"/>
  <c r="N213" i="13"/>
  <c r="N228" i="13"/>
  <c r="N225" i="13"/>
  <c r="N227" i="13"/>
  <c r="N215" i="13"/>
  <c r="N219" i="13"/>
  <c r="N214" i="13"/>
  <c r="N220" i="13"/>
  <c r="N218" i="13"/>
  <c r="N211" i="13"/>
  <c r="N224" i="13"/>
  <c r="N210" i="13"/>
  <c r="O246" i="12"/>
  <c r="O244" i="11"/>
  <c r="N230" i="12"/>
  <c r="O219" i="11"/>
  <c r="O238" i="11"/>
  <c r="M152" i="9"/>
  <c r="M153" i="9"/>
  <c r="M233" i="9"/>
  <c r="M254" i="9"/>
  <c r="N222" i="7"/>
  <c r="N227" i="7"/>
  <c r="N220" i="7"/>
  <c r="N223" i="7"/>
  <c r="N211" i="7"/>
  <c r="N229" i="7"/>
  <c r="N214" i="7"/>
  <c r="N226" i="7"/>
  <c r="N210" i="7"/>
  <c r="N217" i="7"/>
  <c r="N216" i="7"/>
  <c r="N215" i="7"/>
  <c r="N213" i="7"/>
  <c r="N224" i="7"/>
  <c r="N225" i="7"/>
  <c r="N218" i="7"/>
  <c r="N221" i="7"/>
  <c r="N228" i="7"/>
  <c r="N219" i="7"/>
  <c r="N212" i="7"/>
  <c r="M152" i="12"/>
  <c r="M153" i="12"/>
  <c r="M209" i="9"/>
  <c r="O249" i="11"/>
  <c r="O242" i="11"/>
  <c r="O235" i="12"/>
  <c r="N246" i="13"/>
  <c r="N234" i="13"/>
  <c r="N253" i="13"/>
  <c r="N244" i="13"/>
  <c r="N252" i="13"/>
  <c r="N248" i="13"/>
  <c r="N243" i="13"/>
  <c r="N236" i="13"/>
  <c r="N239" i="13"/>
  <c r="N241" i="13"/>
  <c r="N251" i="13"/>
  <c r="N247" i="13"/>
  <c r="N235" i="13"/>
  <c r="N250" i="13"/>
  <c r="N238" i="13"/>
  <c r="N237" i="13"/>
  <c r="N249" i="13"/>
  <c r="N245" i="13"/>
  <c r="N242" i="13"/>
  <c r="N240" i="13"/>
  <c r="O239" i="12"/>
  <c r="O221" i="11"/>
  <c r="O247" i="11"/>
  <c r="O216" i="11"/>
  <c r="O227" i="12"/>
  <c r="O219" i="12"/>
  <c r="O216" i="12"/>
  <c r="O217" i="11"/>
  <c r="O209" i="12"/>
  <c r="O218" i="12"/>
  <c r="O228" i="11"/>
  <c r="O241" i="11"/>
  <c r="O238" i="12"/>
  <c r="L153" i="11"/>
  <c r="M209" i="10"/>
  <c r="M230" i="10"/>
  <c r="O212" i="12"/>
  <c r="O212" i="11"/>
  <c r="O244" i="12"/>
  <c r="M152" i="13"/>
  <c r="M233" i="13"/>
  <c r="M254" i="13"/>
  <c r="N249" i="10"/>
  <c r="N248" i="10"/>
  <c r="N247" i="10"/>
  <c r="N241" i="10"/>
  <c r="N243" i="10"/>
  <c r="N236" i="10"/>
  <c r="N235" i="10"/>
  <c r="N234" i="10"/>
  <c r="N250" i="10"/>
  <c r="N237" i="10"/>
  <c r="N244" i="10"/>
  <c r="N251" i="10"/>
  <c r="N246" i="10"/>
  <c r="N245" i="10"/>
  <c r="N240" i="10"/>
  <c r="N238" i="10"/>
  <c r="N239" i="10"/>
  <c r="N253" i="10"/>
  <c r="N252" i="10"/>
  <c r="N242" i="10"/>
  <c r="O225" i="12"/>
  <c r="O223" i="12"/>
  <c r="M255" i="11"/>
  <c r="M11" i="6"/>
  <c r="O220" i="12"/>
  <c r="O228" i="12"/>
  <c r="O236" i="11"/>
  <c r="O243" i="11"/>
  <c r="L153" i="9"/>
  <c r="N230" i="11"/>
  <c r="O247" i="12"/>
  <c r="L153" i="10"/>
  <c r="O237" i="11"/>
  <c r="O229" i="11"/>
  <c r="O210" i="11"/>
  <c r="O222" i="11"/>
  <c r="M152" i="8"/>
  <c r="M233" i="8"/>
  <c r="M254" i="8"/>
  <c r="N229" i="10"/>
  <c r="N213" i="10"/>
  <c r="N211" i="10"/>
  <c r="N216" i="10"/>
  <c r="N214" i="10"/>
  <c r="N225" i="10"/>
  <c r="N226" i="10"/>
  <c r="N220" i="10"/>
  <c r="N219" i="10"/>
  <c r="N218" i="10"/>
  <c r="N221" i="10"/>
  <c r="N222" i="10"/>
  <c r="N210" i="10"/>
  <c r="N224" i="10"/>
  <c r="N212" i="10"/>
  <c r="N228" i="10"/>
  <c r="N223" i="10"/>
  <c r="N227" i="10"/>
  <c r="N217" i="10"/>
  <c r="N215" i="10"/>
  <c r="M152" i="11"/>
  <c r="O234" i="11"/>
  <c r="O215" i="11"/>
  <c r="M209" i="8"/>
  <c r="M230" i="8"/>
  <c r="O229" i="12"/>
  <c r="N248" i="7"/>
  <c r="N249" i="7"/>
  <c r="N246" i="7"/>
  <c r="N236" i="7"/>
  <c r="N235" i="7"/>
  <c r="N234" i="7"/>
  <c r="N250" i="7"/>
  <c r="N242" i="7"/>
  <c r="N251" i="7"/>
  <c r="N241" i="7"/>
  <c r="N243" i="7"/>
  <c r="N252" i="7"/>
  <c r="N253" i="7"/>
  <c r="N237" i="7"/>
  <c r="N239" i="7"/>
  <c r="N247" i="7"/>
  <c r="N245" i="7"/>
  <c r="N240" i="7"/>
  <c r="N244" i="7"/>
  <c r="N238" i="7"/>
  <c r="N254" i="11"/>
  <c r="O209" i="11"/>
  <c r="O252" i="11"/>
  <c r="M152" i="7"/>
  <c r="M233" i="7"/>
  <c r="M254" i="7"/>
  <c r="O226" i="12"/>
  <c r="N212" i="9"/>
  <c r="N211" i="9"/>
  <c r="N227" i="9"/>
  <c r="N220" i="9"/>
  <c r="N218" i="9"/>
  <c r="N223" i="9"/>
  <c r="N224" i="9"/>
  <c r="N221" i="9"/>
  <c r="N222" i="9"/>
  <c r="N219" i="9"/>
  <c r="N217" i="9"/>
  <c r="N213" i="9"/>
  <c r="N225" i="9"/>
  <c r="N216" i="9"/>
  <c r="N210" i="9"/>
  <c r="N214" i="9"/>
  <c r="N215" i="9"/>
  <c r="N226" i="9"/>
  <c r="N229" i="9"/>
  <c r="O251" i="12"/>
  <c r="N152" i="5"/>
  <c r="N153" i="5"/>
  <c r="O253" i="12"/>
  <c r="O251" i="11"/>
  <c r="O252" i="12"/>
  <c r="O222" i="12"/>
  <c r="M152" i="10"/>
  <c r="M153" i="10"/>
  <c r="M233" i="10"/>
  <c r="M254" i="10"/>
  <c r="O218" i="11"/>
  <c r="N250" i="8"/>
  <c r="N253" i="8"/>
  <c r="N245" i="8"/>
  <c r="N244" i="8"/>
  <c r="N246" i="8"/>
  <c r="N239" i="8"/>
  <c r="N238" i="8"/>
  <c r="N237" i="8"/>
  <c r="N249" i="8"/>
  <c r="N247" i="8"/>
  <c r="N241" i="8"/>
  <c r="N251" i="8"/>
  <c r="N234" i="8"/>
  <c r="N236" i="8"/>
  <c r="N248" i="8"/>
  <c r="N242" i="8"/>
  <c r="N240" i="8"/>
  <c r="N235" i="8"/>
  <c r="N252" i="8"/>
  <c r="N243" i="8"/>
  <c r="N254" i="12"/>
  <c r="O233" i="11"/>
  <c r="O237" i="12"/>
  <c r="O242" i="12"/>
  <c r="O243" i="12"/>
  <c r="O253" i="11"/>
  <c r="L255" i="7"/>
  <c r="L6" i="6"/>
  <c r="O210" i="12"/>
  <c r="O225" i="11"/>
  <c r="O220" i="11"/>
  <c r="O217" i="12"/>
  <c r="N241" i="9"/>
  <c r="N248" i="9"/>
  <c r="N246" i="9"/>
  <c r="N240" i="9"/>
  <c r="N235" i="9"/>
  <c r="N249" i="9"/>
  <c r="N243" i="9"/>
  <c r="N253" i="9"/>
  <c r="N237" i="9"/>
  <c r="N251" i="9"/>
  <c r="N252" i="9"/>
  <c r="N244" i="9"/>
  <c r="N242" i="9"/>
  <c r="N245" i="9"/>
  <c r="N239" i="9"/>
  <c r="N234" i="9"/>
  <c r="N247" i="9"/>
  <c r="N238" i="9"/>
  <c r="N236" i="9"/>
  <c r="N250" i="9"/>
  <c r="O250" i="11"/>
  <c r="O234" i="12"/>
  <c r="O240" i="12"/>
  <c r="O245" i="11"/>
  <c r="M153" i="7"/>
  <c r="M209" i="7"/>
  <c r="M230" i="7"/>
  <c r="M255" i="7"/>
  <c r="M6" i="6"/>
  <c r="O213" i="12"/>
  <c r="O241" i="12"/>
  <c r="O221" i="12"/>
  <c r="O233" i="12"/>
  <c r="O250" i="12"/>
  <c r="M209" i="13"/>
  <c r="M230" i="13"/>
  <c r="O249" i="12"/>
  <c r="O214" i="11"/>
  <c r="O248" i="12"/>
  <c r="O227" i="11"/>
  <c r="O214" i="12"/>
  <c r="L153" i="7"/>
  <c r="O236" i="12"/>
  <c r="R177" i="5"/>
  <c r="R200" i="5"/>
  <c r="R192" i="5"/>
  <c r="R197" i="5"/>
  <c r="R170" i="5"/>
  <c r="R190" i="5"/>
  <c r="R168" i="5"/>
  <c r="R194" i="5"/>
  <c r="R201" i="5"/>
  <c r="R178" i="5"/>
  <c r="R196" i="5"/>
  <c r="R173" i="5"/>
  <c r="R184" i="5"/>
  <c r="R186" i="5"/>
  <c r="R199" i="5"/>
  <c r="R191" i="5"/>
  <c r="R171" i="5"/>
  <c r="R176" i="5"/>
  <c r="R167" i="5"/>
  <c r="R174" i="5"/>
  <c r="R172" i="5"/>
  <c r="R166" i="5"/>
  <c r="R169" i="5"/>
  <c r="R161" i="5"/>
  <c r="R193" i="5"/>
  <c r="R164" i="5"/>
  <c r="R189" i="5"/>
  <c r="R187" i="5"/>
  <c r="R198" i="5"/>
  <c r="R183" i="5"/>
  <c r="R195" i="5"/>
  <c r="R175" i="5"/>
  <c r="R162" i="5"/>
  <c r="R188" i="5"/>
  <c r="R159" i="5"/>
  <c r="R160" i="5"/>
  <c r="R165" i="5"/>
  <c r="R185" i="5"/>
  <c r="R163" i="5"/>
  <c r="T202" i="5"/>
  <c r="P214" i="12"/>
  <c r="P248" i="12"/>
  <c r="P249" i="12"/>
  <c r="P250" i="12"/>
  <c r="P233" i="12"/>
  <c r="P241" i="12"/>
  <c r="P240" i="12"/>
  <c r="P234" i="12"/>
  <c r="P243" i="12"/>
  <c r="P237" i="12"/>
  <c r="P251" i="12"/>
  <c r="P226" i="12"/>
  <c r="P209" i="11"/>
  <c r="O253" i="8"/>
  <c r="O235" i="8"/>
  <c r="O250" i="8"/>
  <c r="O251" i="8"/>
  <c r="O234" i="8"/>
  <c r="O249" i="8"/>
  <c r="O240" i="8"/>
  <c r="O247" i="8"/>
  <c r="O252" i="8"/>
  <c r="O248" i="8"/>
  <c r="O246" i="8"/>
  <c r="O243" i="8"/>
  <c r="O238" i="8"/>
  <c r="O236" i="8"/>
  <c r="O241" i="8"/>
  <c r="O239" i="8"/>
  <c r="O245" i="8"/>
  <c r="O244" i="8"/>
  <c r="O242" i="8"/>
  <c r="O237" i="8"/>
  <c r="P222" i="11"/>
  <c r="P229" i="11"/>
  <c r="P243" i="11"/>
  <c r="P228" i="12"/>
  <c r="M153" i="11"/>
  <c r="M255" i="10"/>
  <c r="M9" i="6"/>
  <c r="P241" i="11"/>
  <c r="P218" i="12"/>
  <c r="O152" i="5"/>
  <c r="P216" i="12"/>
  <c r="P219" i="12"/>
  <c r="P227" i="12"/>
  <c r="P216" i="11"/>
  <c r="P247" i="11"/>
  <c r="P239" i="12"/>
  <c r="P244" i="11"/>
  <c r="N209" i="8"/>
  <c r="N230" i="8"/>
  <c r="P236" i="12"/>
  <c r="M255" i="13"/>
  <c r="M10" i="6"/>
  <c r="N152" i="11"/>
  <c r="N152" i="9"/>
  <c r="N233" i="9"/>
  <c r="N254" i="9"/>
  <c r="P217" i="12"/>
  <c r="P225" i="11"/>
  <c r="O254" i="11"/>
  <c r="P252" i="12"/>
  <c r="P253" i="12"/>
  <c r="P229" i="12"/>
  <c r="P215" i="11"/>
  <c r="O211" i="13"/>
  <c r="O223" i="13"/>
  <c r="O221" i="13"/>
  <c r="O229" i="13"/>
  <c r="O218" i="13"/>
  <c r="O220" i="13"/>
  <c r="O225" i="13"/>
  <c r="O224" i="13"/>
  <c r="O216" i="13"/>
  <c r="O212" i="13"/>
  <c r="O226" i="13"/>
  <c r="O214" i="13"/>
  <c r="O227" i="13"/>
  <c r="O215" i="13"/>
  <c r="O217" i="13"/>
  <c r="O210" i="13"/>
  <c r="O228" i="13"/>
  <c r="O219" i="13"/>
  <c r="O213" i="13"/>
  <c r="O222" i="13"/>
  <c r="P247" i="12"/>
  <c r="O226" i="8"/>
  <c r="O210" i="8"/>
  <c r="O213" i="8"/>
  <c r="O221" i="8"/>
  <c r="O228" i="8"/>
  <c r="O212" i="8"/>
  <c r="O222" i="8"/>
  <c r="O218" i="8"/>
  <c r="O214" i="8"/>
  <c r="O223" i="8"/>
  <c r="O216" i="8"/>
  <c r="O219" i="8"/>
  <c r="O227" i="8"/>
  <c r="O211" i="8"/>
  <c r="O224" i="8"/>
  <c r="O220" i="8"/>
  <c r="O215" i="8"/>
  <c r="O225" i="8"/>
  <c r="O217" i="8"/>
  <c r="O229" i="8"/>
  <c r="O251" i="7"/>
  <c r="O252" i="7"/>
  <c r="O240" i="7"/>
  <c r="O236" i="7"/>
  <c r="O243" i="7"/>
  <c r="O239" i="7"/>
  <c r="O238" i="7"/>
  <c r="O237" i="7"/>
  <c r="O235" i="7"/>
  <c r="O246" i="7"/>
  <c r="O248" i="7"/>
  <c r="O245" i="7"/>
  <c r="O244" i="7"/>
  <c r="O247" i="7"/>
  <c r="O253" i="7"/>
  <c r="O242" i="7"/>
  <c r="O234" i="7"/>
  <c r="O249" i="7"/>
  <c r="O250" i="7"/>
  <c r="O241" i="7"/>
  <c r="P212" i="11"/>
  <c r="O230" i="12"/>
  <c r="P242" i="11"/>
  <c r="N209" i="7"/>
  <c r="N230" i="7"/>
  <c r="P219" i="11"/>
  <c r="P213" i="11"/>
  <c r="P246" i="11"/>
  <c r="P211" i="11"/>
  <c r="O247" i="13"/>
  <c r="O237" i="13"/>
  <c r="O251" i="13"/>
  <c r="O249" i="13"/>
  <c r="O243" i="13"/>
  <c r="O241" i="13"/>
  <c r="O246" i="13"/>
  <c r="O235" i="13"/>
  <c r="O250" i="13"/>
  <c r="O242" i="13"/>
  <c r="O240" i="13"/>
  <c r="O244" i="13"/>
  <c r="O245" i="13"/>
  <c r="O248" i="13"/>
  <c r="O238" i="13"/>
  <c r="O239" i="13"/>
  <c r="O252" i="13"/>
  <c r="O234" i="13"/>
  <c r="O253" i="13"/>
  <c r="O236" i="13"/>
  <c r="P248" i="11"/>
  <c r="P235" i="11"/>
  <c r="P224" i="11"/>
  <c r="O215" i="9"/>
  <c r="O217" i="9"/>
  <c r="O216" i="9"/>
  <c r="O223" i="9"/>
  <c r="O222" i="9"/>
  <c r="O220" i="9"/>
  <c r="O213" i="9"/>
  <c r="O229" i="9"/>
  <c r="O210" i="9"/>
  <c r="O224" i="9"/>
  <c r="O227" i="9"/>
  <c r="O211" i="9"/>
  <c r="O212" i="9"/>
  <c r="O226" i="9"/>
  <c r="O225" i="9"/>
  <c r="O221" i="9"/>
  <c r="O218" i="9"/>
  <c r="O214" i="9"/>
  <c r="O219" i="9"/>
  <c r="P227" i="11"/>
  <c r="P214" i="11"/>
  <c r="M153" i="13"/>
  <c r="O254" i="12"/>
  <c r="P221" i="12"/>
  <c r="P213" i="12"/>
  <c r="P245" i="11"/>
  <c r="O252" i="10"/>
  <c r="O251" i="10"/>
  <c r="O250" i="10"/>
  <c r="O247" i="10"/>
  <c r="O239" i="10"/>
  <c r="O238" i="10"/>
  <c r="O237" i="10"/>
  <c r="O234" i="10"/>
  <c r="O253" i="10"/>
  <c r="O240" i="10"/>
  <c r="O248" i="10"/>
  <c r="O242" i="10"/>
  <c r="O249" i="10"/>
  <c r="O244" i="10"/>
  <c r="O236" i="10"/>
  <c r="O241" i="10"/>
  <c r="O243" i="10"/>
  <c r="O235" i="10"/>
  <c r="O246" i="10"/>
  <c r="O245" i="10"/>
  <c r="P250" i="11"/>
  <c r="P253" i="11"/>
  <c r="P242" i="12"/>
  <c r="N209" i="9"/>
  <c r="O216" i="10"/>
  <c r="O215" i="10"/>
  <c r="O213" i="10"/>
  <c r="O229" i="10"/>
  <c r="O218" i="10"/>
  <c r="O228" i="10"/>
  <c r="O212" i="10"/>
  <c r="O211" i="10"/>
  <c r="O210" i="10"/>
  <c r="O223" i="10"/>
  <c r="O222" i="10"/>
  <c r="O221" i="10"/>
  <c r="O224" i="10"/>
  <c r="O214" i="10"/>
  <c r="O226" i="10"/>
  <c r="O217" i="10"/>
  <c r="O219" i="10"/>
  <c r="O227" i="10"/>
  <c r="O225" i="10"/>
  <c r="O220" i="10"/>
  <c r="P252" i="11"/>
  <c r="N152" i="7"/>
  <c r="N233" i="7"/>
  <c r="N254" i="7"/>
  <c r="M255" i="8"/>
  <c r="M7" i="6"/>
  <c r="N209" i="10"/>
  <c r="N230" i="10"/>
  <c r="P210" i="11"/>
  <c r="P237" i="11"/>
  <c r="N255" i="11"/>
  <c r="N11" i="6"/>
  <c r="N152" i="12"/>
  <c r="N153" i="12"/>
  <c r="P236" i="11"/>
  <c r="P220" i="12"/>
  <c r="P225" i="12"/>
  <c r="O244" i="9"/>
  <c r="O250" i="9"/>
  <c r="O252" i="9"/>
  <c r="O236" i="9"/>
  <c r="O247" i="9"/>
  <c r="O245" i="9"/>
  <c r="O240" i="9"/>
  <c r="O243" i="9"/>
  <c r="O242" i="9"/>
  <c r="O241" i="9"/>
  <c r="O234" i="9"/>
  <c r="O237" i="9"/>
  <c r="O246" i="9"/>
  <c r="O249" i="9"/>
  <c r="O235" i="9"/>
  <c r="O251" i="9"/>
  <c r="O238" i="9"/>
  <c r="O253" i="9"/>
  <c r="O248" i="9"/>
  <c r="O239" i="9"/>
  <c r="P238" i="12"/>
  <c r="P228" i="11"/>
  <c r="P209" i="12"/>
  <c r="P217" i="11"/>
  <c r="O225" i="7"/>
  <c r="O223" i="7"/>
  <c r="O212" i="7"/>
  <c r="O224" i="7"/>
  <c r="O217" i="7"/>
  <c r="O216" i="7"/>
  <c r="O226" i="7"/>
  <c r="O229" i="7"/>
  <c r="O213" i="7"/>
  <c r="O220" i="7"/>
  <c r="O219" i="7"/>
  <c r="O218" i="7"/>
  <c r="O227" i="7"/>
  <c r="O210" i="7"/>
  <c r="O214" i="7"/>
  <c r="O221" i="7"/>
  <c r="O215" i="7"/>
  <c r="O211" i="7"/>
  <c r="O228" i="7"/>
  <c r="O222" i="7"/>
  <c r="O153" i="5"/>
  <c r="N153" i="11"/>
  <c r="P221" i="11"/>
  <c r="N152" i="13"/>
  <c r="N233" i="13"/>
  <c r="N254" i="13"/>
  <c r="N255" i="12"/>
  <c r="N12" i="6"/>
  <c r="P246" i="12"/>
  <c r="P215" i="12"/>
  <c r="O152" i="12"/>
  <c r="P220" i="11"/>
  <c r="P210" i="12"/>
  <c r="P233" i="11"/>
  <c r="N152" i="8"/>
  <c r="N153" i="8"/>
  <c r="N233" i="8"/>
  <c r="N254" i="8"/>
  <c r="P218" i="11"/>
  <c r="P222" i="12"/>
  <c r="P251" i="11"/>
  <c r="O230" i="11"/>
  <c r="O255" i="11"/>
  <c r="O11" i="6"/>
  <c r="M153" i="8"/>
  <c r="P234" i="11"/>
  <c r="P223" i="12"/>
  <c r="N152" i="10"/>
  <c r="N233" i="10"/>
  <c r="N254" i="10"/>
  <c r="P244" i="12"/>
  <c r="P212" i="12"/>
  <c r="P235" i="12"/>
  <c r="P249" i="11"/>
  <c r="P238" i="11"/>
  <c r="N209" i="13"/>
  <c r="N230" i="13"/>
  <c r="P245" i="12"/>
  <c r="P224" i="12"/>
  <c r="P211" i="12"/>
  <c r="P226" i="11"/>
  <c r="P240" i="11"/>
  <c r="P239" i="11"/>
  <c r="P223" i="11"/>
  <c r="S177" i="5"/>
  <c r="S187" i="5"/>
  <c r="S193" i="5"/>
  <c r="S201" i="5"/>
  <c r="S163" i="5"/>
  <c r="S165" i="5"/>
  <c r="S188" i="5"/>
  <c r="S175" i="5"/>
  <c r="S183" i="5"/>
  <c r="S189" i="5"/>
  <c r="S169" i="5"/>
  <c r="S172" i="5"/>
  <c r="S167" i="5"/>
  <c r="S199" i="5"/>
  <c r="S184" i="5"/>
  <c r="S196" i="5"/>
  <c r="S168" i="5"/>
  <c r="S170" i="5"/>
  <c r="S192" i="5"/>
  <c r="S159" i="5"/>
  <c r="S171" i="5"/>
  <c r="S178" i="5"/>
  <c r="S185" i="5"/>
  <c r="S160" i="5"/>
  <c r="S162" i="5"/>
  <c r="S195" i="5"/>
  <c r="S198" i="5"/>
  <c r="S164" i="5"/>
  <c r="S161" i="5"/>
  <c r="S166" i="5"/>
  <c r="S174" i="5"/>
  <c r="S176" i="5"/>
  <c r="S191" i="5"/>
  <c r="S186" i="5"/>
  <c r="S173" i="5"/>
  <c r="S194" i="5"/>
  <c r="S190" i="5"/>
  <c r="S197" i="5"/>
  <c r="S200" i="5"/>
  <c r="U202" i="5"/>
  <c r="N255" i="8"/>
  <c r="N7" i="6"/>
  <c r="Q223" i="11"/>
  <c r="Q240" i="11"/>
  <c r="Q211" i="12"/>
  <c r="Q245" i="12"/>
  <c r="Q238" i="11"/>
  <c r="Q235" i="12"/>
  <c r="P247" i="9"/>
  <c r="P252" i="9"/>
  <c r="P249" i="9"/>
  <c r="P253" i="9"/>
  <c r="P243" i="9"/>
  <c r="P234" i="9"/>
  <c r="P246" i="9"/>
  <c r="P245" i="9"/>
  <c r="P244" i="9"/>
  <c r="P239" i="9"/>
  <c r="P250" i="9"/>
  <c r="P248" i="9"/>
  <c r="P238" i="9"/>
  <c r="P251" i="9"/>
  <c r="P242" i="9"/>
  <c r="P235" i="9"/>
  <c r="P240" i="9"/>
  <c r="P241" i="9"/>
  <c r="P237" i="9"/>
  <c r="P236" i="9"/>
  <c r="Q244" i="12"/>
  <c r="Q223" i="12"/>
  <c r="Q251" i="11"/>
  <c r="Q218" i="11"/>
  <c r="Q215" i="12"/>
  <c r="Q217" i="11"/>
  <c r="Q220" i="12"/>
  <c r="Q237" i="11"/>
  <c r="O209" i="10"/>
  <c r="O230" i="10"/>
  <c r="Q253" i="11"/>
  <c r="Q246" i="11"/>
  <c r="Q219" i="11"/>
  <c r="Q242" i="11"/>
  <c r="O152" i="7"/>
  <c r="O233" i="7"/>
  <c r="O254" i="7"/>
  <c r="P219" i="10"/>
  <c r="P217" i="10"/>
  <c r="P210" i="10"/>
  <c r="P222" i="10"/>
  <c r="P220" i="10"/>
  <c r="P215" i="10"/>
  <c r="P214" i="10"/>
  <c r="P213" i="10"/>
  <c r="P212" i="10"/>
  <c r="P224" i="10"/>
  <c r="P227" i="10"/>
  <c r="P218" i="10"/>
  <c r="P228" i="10"/>
  <c r="P226" i="10"/>
  <c r="P221" i="10"/>
  <c r="P211" i="10"/>
  <c r="P216" i="10"/>
  <c r="P223" i="10"/>
  <c r="P229" i="10"/>
  <c r="P225" i="10"/>
  <c r="Q225" i="11"/>
  <c r="P218" i="9"/>
  <c r="P215" i="9"/>
  <c r="P212" i="9"/>
  <c r="P219" i="9"/>
  <c r="P226" i="9"/>
  <c r="P224" i="9"/>
  <c r="P227" i="9"/>
  <c r="P214" i="9"/>
  <c r="P216" i="9"/>
  <c r="P213" i="9"/>
  <c r="P221" i="9"/>
  <c r="P210" i="9"/>
  <c r="P225" i="9"/>
  <c r="P223" i="9"/>
  <c r="P217" i="9"/>
  <c r="P222" i="9"/>
  <c r="P229" i="9"/>
  <c r="P220" i="9"/>
  <c r="P211" i="9"/>
  <c r="Q216" i="12"/>
  <c r="P249" i="7"/>
  <c r="P243" i="7"/>
  <c r="P242" i="7"/>
  <c r="P241" i="7"/>
  <c r="P239" i="7"/>
  <c r="P247" i="7"/>
  <c r="P252" i="7"/>
  <c r="P251" i="7"/>
  <c r="P235" i="7"/>
  <c r="P236" i="7"/>
  <c r="P234" i="7"/>
  <c r="P248" i="7"/>
  <c r="P240" i="7"/>
  <c r="P246" i="7"/>
  <c r="P238" i="7"/>
  <c r="P250" i="7"/>
  <c r="P253" i="7"/>
  <c r="P244" i="7"/>
  <c r="P245" i="7"/>
  <c r="P237" i="7"/>
  <c r="Q209" i="11"/>
  <c r="P254" i="12"/>
  <c r="Q250" i="12"/>
  <c r="Q248" i="12"/>
  <c r="N255" i="13"/>
  <c r="N10" i="6"/>
  <c r="O153" i="12"/>
  <c r="P240" i="8"/>
  <c r="P238" i="8"/>
  <c r="P243" i="8"/>
  <c r="P250" i="8"/>
  <c r="P252" i="8"/>
  <c r="P234" i="8"/>
  <c r="P235" i="8"/>
  <c r="P247" i="8"/>
  <c r="P245" i="8"/>
  <c r="P241" i="8"/>
  <c r="P244" i="8"/>
  <c r="P251" i="8"/>
  <c r="P248" i="8"/>
  <c r="P246" i="8"/>
  <c r="P239" i="8"/>
  <c r="P249" i="8"/>
  <c r="P253" i="8"/>
  <c r="P237" i="8"/>
  <c r="P236" i="8"/>
  <c r="P242" i="8"/>
  <c r="Q233" i="11"/>
  <c r="Q220" i="11"/>
  <c r="O209" i="7"/>
  <c r="O230" i="7"/>
  <c r="P230" i="12"/>
  <c r="Q228" i="11"/>
  <c r="O152" i="11"/>
  <c r="O152" i="10"/>
  <c r="O233" i="10"/>
  <c r="O254" i="10"/>
  <c r="Q245" i="11"/>
  <c r="Q221" i="12"/>
  <c r="Q214" i="11"/>
  <c r="O209" i="9"/>
  <c r="Q235" i="11"/>
  <c r="N255" i="7"/>
  <c r="N6" i="6"/>
  <c r="P228" i="7"/>
  <c r="P212" i="7"/>
  <c r="P219" i="7"/>
  <c r="P226" i="7"/>
  <c r="P220" i="7"/>
  <c r="P213" i="7"/>
  <c r="P216" i="7"/>
  <c r="P223" i="7"/>
  <c r="P222" i="7"/>
  <c r="P221" i="7"/>
  <c r="P217" i="7"/>
  <c r="P211" i="7"/>
  <c r="P210" i="7"/>
  <c r="P227" i="7"/>
  <c r="P229" i="7"/>
  <c r="P215" i="7"/>
  <c r="P218" i="7"/>
  <c r="P225" i="7"/>
  <c r="P224" i="7"/>
  <c r="P214" i="7"/>
  <c r="Q212" i="11"/>
  <c r="Q229" i="12"/>
  <c r="Q252" i="12"/>
  <c r="Q239" i="12"/>
  <c r="Q216" i="11"/>
  <c r="Q241" i="11"/>
  <c r="Q243" i="11"/>
  <c r="Q222" i="11"/>
  <c r="Q251" i="12"/>
  <c r="Q243" i="12"/>
  <c r="Q240" i="12"/>
  <c r="Q233" i="12"/>
  <c r="Q239" i="11"/>
  <c r="Q226" i="11"/>
  <c r="Q224" i="12"/>
  <c r="N153" i="13"/>
  <c r="Q249" i="11"/>
  <c r="Q212" i="12"/>
  <c r="N153" i="10"/>
  <c r="Q234" i="11"/>
  <c r="Q222" i="12"/>
  <c r="Q246" i="12"/>
  <c r="Q209" i="12"/>
  <c r="O152" i="9"/>
  <c r="O233" i="9"/>
  <c r="O254" i="9"/>
  <c r="Q225" i="12"/>
  <c r="Q236" i="11"/>
  <c r="Q210" i="11"/>
  <c r="P229" i="13"/>
  <c r="P224" i="13"/>
  <c r="P226" i="13"/>
  <c r="P219" i="13"/>
  <c r="P215" i="13"/>
  <c r="P220" i="13"/>
  <c r="P227" i="13"/>
  <c r="P222" i="13"/>
  <c r="P210" i="13"/>
  <c r="P223" i="13"/>
  <c r="P211" i="13"/>
  <c r="P214" i="13"/>
  <c r="P213" i="13"/>
  <c r="P218" i="13"/>
  <c r="P217" i="13"/>
  <c r="P221" i="13"/>
  <c r="P225" i="13"/>
  <c r="P228" i="13"/>
  <c r="P212" i="13"/>
  <c r="P216" i="13"/>
  <c r="Q242" i="12"/>
  <c r="Q250" i="11"/>
  <c r="O152" i="13"/>
  <c r="O153" i="13"/>
  <c r="O233" i="13"/>
  <c r="O254" i="13"/>
  <c r="Q211" i="11"/>
  <c r="Q213" i="11"/>
  <c r="N153" i="7"/>
  <c r="O209" i="13"/>
  <c r="O230" i="13"/>
  <c r="Q217" i="12"/>
  <c r="P244" i="10"/>
  <c r="P253" i="10"/>
  <c r="P251" i="10"/>
  <c r="P245" i="10"/>
  <c r="P241" i="10"/>
  <c r="P240" i="10"/>
  <c r="P238" i="10"/>
  <c r="P236" i="10"/>
  <c r="P242" i="10"/>
  <c r="P246" i="10"/>
  <c r="P252" i="10"/>
  <c r="P247" i="10"/>
  <c r="P243" i="10"/>
  <c r="P235" i="10"/>
  <c r="P250" i="10"/>
  <c r="P237" i="10"/>
  <c r="P239" i="10"/>
  <c r="P249" i="10"/>
  <c r="P234" i="10"/>
  <c r="P248" i="10"/>
  <c r="Q236" i="12"/>
  <c r="P249" i="13"/>
  <c r="P239" i="13"/>
  <c r="P237" i="13"/>
  <c r="P236" i="13"/>
  <c r="P246" i="13"/>
  <c r="P235" i="13"/>
  <c r="P253" i="13"/>
  <c r="P245" i="13"/>
  <c r="P250" i="13"/>
  <c r="P248" i="13"/>
  <c r="P251" i="13"/>
  <c r="P243" i="13"/>
  <c r="P247" i="13"/>
  <c r="P238" i="13"/>
  <c r="P241" i="13"/>
  <c r="P244" i="13"/>
  <c r="P240" i="13"/>
  <c r="P252" i="13"/>
  <c r="P242" i="13"/>
  <c r="P234" i="13"/>
  <c r="Q219" i="12"/>
  <c r="Q249" i="12"/>
  <c r="Q214" i="12"/>
  <c r="P254" i="11"/>
  <c r="Q210" i="12"/>
  <c r="Q221" i="11"/>
  <c r="Q238" i="12"/>
  <c r="P229" i="8"/>
  <c r="P213" i="8"/>
  <c r="P212" i="8"/>
  <c r="P211" i="8"/>
  <c r="P210" i="8"/>
  <c r="P218" i="8"/>
  <c r="P226" i="8"/>
  <c r="P220" i="8"/>
  <c r="P223" i="8"/>
  <c r="P222" i="8"/>
  <c r="P225" i="8"/>
  <c r="P221" i="8"/>
  <c r="P217" i="8"/>
  <c r="P227" i="8"/>
  <c r="P214" i="8"/>
  <c r="P228" i="8"/>
  <c r="P219" i="8"/>
  <c r="P216" i="8"/>
  <c r="P215" i="8"/>
  <c r="P224" i="8"/>
  <c r="N255" i="10"/>
  <c r="N9" i="6"/>
  <c r="Q252" i="11"/>
  <c r="N153" i="9"/>
  <c r="Q213" i="12"/>
  <c r="Q227" i="11"/>
  <c r="Q224" i="11"/>
  <c r="Q248" i="11"/>
  <c r="O255" i="12"/>
  <c r="O12" i="6"/>
  <c r="O152" i="8"/>
  <c r="O153" i="8"/>
  <c r="O209" i="8"/>
  <c r="O230" i="8"/>
  <c r="O233" i="8"/>
  <c r="O254" i="8"/>
  <c r="O255" i="8"/>
  <c r="O7" i="6"/>
  <c r="Q247" i="12"/>
  <c r="Q215" i="11"/>
  <c r="Q253" i="12"/>
  <c r="P152" i="5"/>
  <c r="P153" i="5"/>
  <c r="Q244" i="11"/>
  <c r="Q247" i="11"/>
  <c r="Q227" i="12"/>
  <c r="Q218" i="12"/>
  <c r="Q228" i="12"/>
  <c r="Q229" i="11"/>
  <c r="P230" i="11"/>
  <c r="P255" i="11"/>
  <c r="P11" i="6"/>
  <c r="Q226" i="12"/>
  <c r="Q237" i="12"/>
  <c r="Q234" i="12"/>
  <c r="Q241" i="12"/>
  <c r="T177" i="5"/>
  <c r="T191" i="5"/>
  <c r="T163" i="5"/>
  <c r="T200" i="5"/>
  <c r="T190" i="5"/>
  <c r="T173" i="5"/>
  <c r="T174" i="5"/>
  <c r="T161" i="5"/>
  <c r="T195" i="5"/>
  <c r="T160" i="5"/>
  <c r="T192" i="5"/>
  <c r="T168" i="5"/>
  <c r="T184" i="5"/>
  <c r="T167" i="5"/>
  <c r="T169" i="5"/>
  <c r="T183" i="5"/>
  <c r="T188" i="5"/>
  <c r="T193" i="5"/>
  <c r="T171" i="5"/>
  <c r="T178" i="5"/>
  <c r="T201" i="5"/>
  <c r="T197" i="5"/>
  <c r="T194" i="5"/>
  <c r="T186" i="5"/>
  <c r="T176" i="5"/>
  <c r="T166" i="5"/>
  <c r="T164" i="5"/>
  <c r="T198" i="5"/>
  <c r="T162" i="5"/>
  <c r="T185" i="5"/>
  <c r="T159" i="5"/>
  <c r="T170" i="5"/>
  <c r="T196" i="5"/>
  <c r="T199" i="5"/>
  <c r="T172" i="5"/>
  <c r="T189" i="5"/>
  <c r="T175" i="5"/>
  <c r="T165" i="5"/>
  <c r="T187" i="5"/>
  <c r="V202" i="5"/>
  <c r="R229" i="11"/>
  <c r="R218" i="12"/>
  <c r="R247" i="11"/>
  <c r="Q253" i="13"/>
  <c r="Q240" i="13"/>
  <c r="Q243" i="13"/>
  <c r="Q249" i="13"/>
  <c r="Q244" i="13"/>
  <c r="Q241" i="13"/>
  <c r="Q246" i="13"/>
  <c r="Q252" i="13"/>
  <c r="Q245" i="13"/>
  <c r="Q239" i="13"/>
  <c r="Q247" i="13"/>
  <c r="Q248" i="13"/>
  <c r="Q250" i="13"/>
  <c r="Q242" i="13"/>
  <c r="Q238" i="13"/>
  <c r="Q234" i="13"/>
  <c r="Q237" i="13"/>
  <c r="Q235" i="13"/>
  <c r="Q251" i="13"/>
  <c r="Q236" i="13"/>
  <c r="R248" i="11"/>
  <c r="R227" i="11"/>
  <c r="P209" i="8"/>
  <c r="P230" i="8"/>
  <c r="R210" i="12"/>
  <c r="R249" i="12"/>
  <c r="P152" i="12"/>
  <c r="P153" i="12"/>
  <c r="Q230" i="12"/>
  <c r="R246" i="12"/>
  <c r="R234" i="11"/>
  <c r="R224" i="12"/>
  <c r="R239" i="11"/>
  <c r="R243" i="12"/>
  <c r="R243" i="11"/>
  <c r="R241" i="11"/>
  <c r="R239" i="12"/>
  <c r="Q247" i="10"/>
  <c r="Q234" i="10"/>
  <c r="Q249" i="10"/>
  <c r="Q245" i="10"/>
  <c r="Q240" i="10"/>
  <c r="Q237" i="10"/>
  <c r="Q243" i="10"/>
  <c r="Q252" i="10"/>
  <c r="Q250" i="10"/>
  <c r="Q246" i="10"/>
  <c r="Q235" i="10"/>
  <c r="Q244" i="10"/>
  <c r="Q236" i="10"/>
  <c r="Q253" i="10"/>
  <c r="Q238" i="10"/>
  <c r="Q241" i="10"/>
  <c r="Q251" i="10"/>
  <c r="Q248" i="10"/>
  <c r="Q239" i="10"/>
  <c r="Q242" i="10"/>
  <c r="Q222" i="10"/>
  <c r="Q221" i="10"/>
  <c r="Q219" i="10"/>
  <c r="Q229" i="10"/>
  <c r="Q213" i="10"/>
  <c r="Q212" i="10"/>
  <c r="Q211" i="10"/>
  <c r="Q218" i="10"/>
  <c r="Q217" i="10"/>
  <c r="Q216" i="10"/>
  <c r="Q215" i="10"/>
  <c r="Q223" i="10"/>
  <c r="Q228" i="10"/>
  <c r="Q210" i="10"/>
  <c r="Q225" i="10"/>
  <c r="Q214" i="10"/>
  <c r="Q220" i="10"/>
  <c r="Q227" i="10"/>
  <c r="Q226" i="10"/>
  <c r="Q224" i="10"/>
  <c r="R212" i="11"/>
  <c r="P209" i="7"/>
  <c r="P230" i="7"/>
  <c r="R228" i="11"/>
  <c r="R242" i="11"/>
  <c r="R246" i="11"/>
  <c r="Q216" i="8"/>
  <c r="Q215" i="8"/>
  <c r="Q214" i="8"/>
  <c r="Q213" i="8"/>
  <c r="Q222" i="8"/>
  <c r="Q227" i="8"/>
  <c r="Q218" i="8"/>
  <c r="Q217" i="8"/>
  <c r="Q212" i="8"/>
  <c r="Q221" i="8"/>
  <c r="Q226" i="8"/>
  <c r="Q228" i="8"/>
  <c r="Q224" i="8"/>
  <c r="Q220" i="8"/>
  <c r="Q223" i="8"/>
  <c r="Q225" i="8"/>
  <c r="Q210" i="8"/>
  <c r="Q229" i="8"/>
  <c r="Q219" i="8"/>
  <c r="Q211" i="8"/>
  <c r="R217" i="11"/>
  <c r="Q243" i="8"/>
  <c r="Q242" i="8"/>
  <c r="Q253" i="8"/>
  <c r="Q237" i="8"/>
  <c r="Q244" i="8"/>
  <c r="Q235" i="8"/>
  <c r="Q249" i="8"/>
  <c r="Q240" i="8"/>
  <c r="Q239" i="8"/>
  <c r="Q247" i="8"/>
  <c r="Q246" i="8"/>
  <c r="Q236" i="8"/>
  <c r="Q251" i="8"/>
  <c r="Q250" i="8"/>
  <c r="Q248" i="8"/>
  <c r="Q245" i="8"/>
  <c r="Q238" i="8"/>
  <c r="Q252" i="8"/>
  <c r="Q241" i="8"/>
  <c r="Q234" i="8"/>
  <c r="P152" i="9"/>
  <c r="P153" i="9"/>
  <c r="P233" i="9"/>
  <c r="P254" i="9"/>
  <c r="R235" i="12"/>
  <c r="R245" i="12"/>
  <c r="R240" i="11"/>
  <c r="R241" i="12"/>
  <c r="R237" i="12"/>
  <c r="R215" i="11"/>
  <c r="R252" i="11"/>
  <c r="P152" i="13"/>
  <c r="P233" i="13"/>
  <c r="P254" i="13"/>
  <c r="R217" i="12"/>
  <c r="R213" i="11"/>
  <c r="R242" i="12"/>
  <c r="R210" i="11"/>
  <c r="R225" i="12"/>
  <c r="R209" i="12"/>
  <c r="R249" i="11"/>
  <c r="R235" i="11"/>
  <c r="R214" i="11"/>
  <c r="R245" i="11"/>
  <c r="Q229" i="13"/>
  <c r="Q215" i="13"/>
  <c r="Q214" i="13"/>
  <c r="Q222" i="13"/>
  <c r="Q221" i="13"/>
  <c r="Q216" i="13"/>
  <c r="Q217" i="13"/>
  <c r="Q219" i="13"/>
  <c r="Q226" i="13"/>
  <c r="Q218" i="13"/>
  <c r="Q220" i="13"/>
  <c r="Q212" i="13"/>
  <c r="Q228" i="13"/>
  <c r="Q210" i="13"/>
  <c r="Q227" i="13"/>
  <c r="Q225" i="13"/>
  <c r="Q224" i="13"/>
  <c r="Q223" i="13"/>
  <c r="Q211" i="13"/>
  <c r="Q213" i="13"/>
  <c r="P255" i="12"/>
  <c r="P12" i="6"/>
  <c r="R220" i="11"/>
  <c r="R248" i="12"/>
  <c r="Q230" i="11"/>
  <c r="Q254" i="11"/>
  <c r="Q255" i="11"/>
  <c r="Q11" i="6"/>
  <c r="P152" i="7"/>
  <c r="P233" i="7"/>
  <c r="P254" i="7"/>
  <c r="P209" i="10"/>
  <c r="P230" i="10"/>
  <c r="R218" i="11"/>
  <c r="R244" i="12"/>
  <c r="R228" i="12"/>
  <c r="R227" i="12"/>
  <c r="R244" i="11"/>
  <c r="R224" i="11"/>
  <c r="R213" i="12"/>
  <c r="R238" i="12"/>
  <c r="R221" i="11"/>
  <c r="R214" i="12"/>
  <c r="R236" i="12"/>
  <c r="P152" i="10"/>
  <c r="P153" i="10"/>
  <c r="P233" i="10"/>
  <c r="P254" i="10"/>
  <c r="O153" i="11"/>
  <c r="Q215" i="7"/>
  <c r="Q222" i="7"/>
  <c r="Q212" i="7"/>
  <c r="Q227" i="7"/>
  <c r="Q211" i="7"/>
  <c r="Q217" i="7"/>
  <c r="Q223" i="7"/>
  <c r="Q210" i="7"/>
  <c r="Q218" i="7"/>
  <c r="Q219" i="7"/>
  <c r="Q226" i="7"/>
  <c r="Q225" i="7"/>
  <c r="Q224" i="7"/>
  <c r="Q221" i="7"/>
  <c r="Q229" i="7"/>
  <c r="Q228" i="7"/>
  <c r="Q213" i="7"/>
  <c r="Q216" i="7"/>
  <c r="Q214" i="7"/>
  <c r="Q220" i="7"/>
  <c r="P153" i="13"/>
  <c r="P209" i="13"/>
  <c r="P230" i="13"/>
  <c r="P255" i="13"/>
  <c r="P10" i="6"/>
  <c r="R222" i="12"/>
  <c r="R226" i="11"/>
  <c r="Q254" i="12"/>
  <c r="R240" i="12"/>
  <c r="R251" i="12"/>
  <c r="R222" i="11"/>
  <c r="Q251" i="7"/>
  <c r="Q246" i="7"/>
  <c r="Q245" i="7"/>
  <c r="Q244" i="7"/>
  <c r="Q242" i="7"/>
  <c r="Q239" i="7"/>
  <c r="Q235" i="7"/>
  <c r="Q236" i="7"/>
  <c r="Q238" i="7"/>
  <c r="Q237" i="7"/>
  <c r="Q249" i="7"/>
  <c r="Q252" i="7"/>
  <c r="Q241" i="7"/>
  <c r="Q248" i="7"/>
  <c r="Q243" i="7"/>
  <c r="Q253" i="7"/>
  <c r="Q240" i="7"/>
  <c r="Q250" i="7"/>
  <c r="Q247" i="7"/>
  <c r="Q234" i="7"/>
  <c r="R216" i="11"/>
  <c r="Q221" i="9"/>
  <c r="Q219" i="9"/>
  <c r="Q222" i="9"/>
  <c r="Q216" i="9"/>
  <c r="Q229" i="9"/>
  <c r="Q226" i="9"/>
  <c r="Q217" i="9"/>
  <c r="Q212" i="9"/>
  <c r="Q211" i="9"/>
  <c r="Q210" i="9"/>
  <c r="Q220" i="9"/>
  <c r="Q224" i="9"/>
  <c r="Q213" i="9"/>
  <c r="Q227" i="9"/>
  <c r="Q214" i="9"/>
  <c r="Q223" i="9"/>
  <c r="Q225" i="9"/>
  <c r="Q215" i="9"/>
  <c r="Q218" i="9"/>
  <c r="R252" i="12"/>
  <c r="R229" i="12"/>
  <c r="O255" i="7"/>
  <c r="O6" i="6"/>
  <c r="R216" i="12"/>
  <c r="R225" i="11"/>
  <c r="R219" i="11"/>
  <c r="R253" i="11"/>
  <c r="R237" i="11"/>
  <c r="R220" i="12"/>
  <c r="R215" i="12"/>
  <c r="R238" i="11"/>
  <c r="R211" i="12"/>
  <c r="R223" i="11"/>
  <c r="R234" i="12"/>
  <c r="R226" i="12"/>
  <c r="R253" i="12"/>
  <c r="R247" i="12"/>
  <c r="Q250" i="9"/>
  <c r="Q234" i="9"/>
  <c r="Q245" i="9"/>
  <c r="Q243" i="9"/>
  <c r="Q240" i="9"/>
  <c r="Q241" i="9"/>
  <c r="Q253" i="9"/>
  <c r="Q251" i="9"/>
  <c r="Q246" i="9"/>
  <c r="Q237" i="9"/>
  <c r="Q236" i="9"/>
  <c r="Q235" i="9"/>
  <c r="Q249" i="9"/>
  <c r="Q248" i="9"/>
  <c r="Q247" i="9"/>
  <c r="Q242" i="9"/>
  <c r="Q252" i="9"/>
  <c r="Q239" i="9"/>
  <c r="Q238" i="9"/>
  <c r="Q244" i="9"/>
  <c r="R219" i="12"/>
  <c r="O255" i="13"/>
  <c r="O10" i="6"/>
  <c r="R211" i="11"/>
  <c r="R250" i="11"/>
  <c r="R236" i="11"/>
  <c r="R212" i="12"/>
  <c r="R233" i="12"/>
  <c r="O153" i="9"/>
  <c r="R221" i="12"/>
  <c r="O153" i="10"/>
  <c r="O153" i="7"/>
  <c r="R233" i="11"/>
  <c r="P152" i="8"/>
  <c r="P233" i="8"/>
  <c r="P254" i="8"/>
  <c r="R250" i="12"/>
  <c r="R209" i="11"/>
  <c r="P209" i="9"/>
  <c r="O255" i="10"/>
  <c r="O9" i="6"/>
  <c r="P152" i="11"/>
  <c r="R251" i="11"/>
  <c r="R223" i="12"/>
  <c r="Q152" i="5"/>
  <c r="Q153" i="5"/>
  <c r="U177" i="5"/>
  <c r="U191" i="5"/>
  <c r="U165" i="5"/>
  <c r="U159" i="5"/>
  <c r="U199" i="5"/>
  <c r="U187" i="5"/>
  <c r="U175" i="5"/>
  <c r="U172" i="5"/>
  <c r="U196" i="5"/>
  <c r="U162" i="5"/>
  <c r="U164" i="5"/>
  <c r="U176" i="5"/>
  <c r="U194" i="5"/>
  <c r="U201" i="5"/>
  <c r="U171" i="5"/>
  <c r="U188" i="5"/>
  <c r="U169" i="5"/>
  <c r="U184" i="5"/>
  <c r="U192" i="5"/>
  <c r="U195" i="5"/>
  <c r="U161" i="5"/>
  <c r="U173" i="5"/>
  <c r="U200" i="5"/>
  <c r="U189" i="5"/>
  <c r="U170" i="5"/>
  <c r="U185" i="5"/>
  <c r="U198" i="5"/>
  <c r="U166" i="5"/>
  <c r="U186" i="5"/>
  <c r="U197" i="5"/>
  <c r="U178" i="5"/>
  <c r="U193" i="5"/>
  <c r="U183" i="5"/>
  <c r="U167" i="5"/>
  <c r="U168" i="5"/>
  <c r="U160" i="5"/>
  <c r="U174" i="5"/>
  <c r="U190" i="5"/>
  <c r="U163" i="5"/>
  <c r="W202" i="5"/>
  <c r="S236" i="11"/>
  <c r="S226" i="12"/>
  <c r="R220" i="13"/>
  <c r="R219" i="13"/>
  <c r="R224" i="13"/>
  <c r="R211" i="13"/>
  <c r="R227" i="13"/>
  <c r="R228" i="13"/>
  <c r="R229" i="13"/>
  <c r="R218" i="13"/>
  <c r="R217" i="13"/>
  <c r="R222" i="13"/>
  <c r="R216" i="13"/>
  <c r="R226" i="13"/>
  <c r="R213" i="13"/>
  <c r="R221" i="13"/>
  <c r="R223" i="13"/>
  <c r="R215" i="13"/>
  <c r="R212" i="13"/>
  <c r="R210" i="13"/>
  <c r="R214" i="13"/>
  <c r="R225" i="13"/>
  <c r="Q209" i="7"/>
  <c r="Q230" i="7"/>
  <c r="R253" i="9"/>
  <c r="R237" i="9"/>
  <c r="R235" i="9"/>
  <c r="R247" i="9"/>
  <c r="R249" i="9"/>
  <c r="R240" i="9"/>
  <c r="R239" i="9"/>
  <c r="R238" i="9"/>
  <c r="R252" i="9"/>
  <c r="R251" i="9"/>
  <c r="R250" i="9"/>
  <c r="R236" i="9"/>
  <c r="R243" i="9"/>
  <c r="R245" i="9"/>
  <c r="R241" i="9"/>
  <c r="R248" i="9"/>
  <c r="R234" i="9"/>
  <c r="R244" i="9"/>
  <c r="R242" i="9"/>
  <c r="R246" i="9"/>
  <c r="S238" i="12"/>
  <c r="S227" i="12"/>
  <c r="S244" i="12"/>
  <c r="S218" i="11"/>
  <c r="S210" i="11"/>
  <c r="S217" i="12"/>
  <c r="S237" i="12"/>
  <c r="S235" i="12"/>
  <c r="P153" i="7"/>
  <c r="Q209" i="10"/>
  <c r="Q230" i="10"/>
  <c r="Q233" i="10"/>
  <c r="Q254" i="10"/>
  <c r="Q255" i="10"/>
  <c r="Q9" i="6"/>
  <c r="S239" i="11"/>
  <c r="S234" i="11"/>
  <c r="S210" i="12"/>
  <c r="S218" i="12"/>
  <c r="S223" i="12"/>
  <c r="S223" i="11"/>
  <c r="S253" i="11"/>
  <c r="S216" i="11"/>
  <c r="S222" i="11"/>
  <c r="P255" i="10"/>
  <c r="P9" i="6"/>
  <c r="R218" i="7"/>
  <c r="R214" i="7"/>
  <c r="R212" i="7"/>
  <c r="R224" i="7"/>
  <c r="R215" i="7"/>
  <c r="R222" i="7"/>
  <c r="R229" i="7"/>
  <c r="R228" i="7"/>
  <c r="R227" i="7"/>
  <c r="R225" i="7"/>
  <c r="R220" i="7"/>
  <c r="R216" i="7"/>
  <c r="R217" i="7"/>
  <c r="R221" i="7"/>
  <c r="R223" i="7"/>
  <c r="R219" i="7"/>
  <c r="R226" i="7"/>
  <c r="R210" i="7"/>
  <c r="R213" i="7"/>
  <c r="R211" i="7"/>
  <c r="S217" i="11"/>
  <c r="S246" i="11"/>
  <c r="Q152" i="10"/>
  <c r="S241" i="11"/>
  <c r="S243" i="12"/>
  <c r="S227" i="11"/>
  <c r="R230" i="11"/>
  <c r="S250" i="12"/>
  <c r="S233" i="11"/>
  <c r="R225" i="10"/>
  <c r="R211" i="10"/>
  <c r="R216" i="10"/>
  <c r="R215" i="10"/>
  <c r="R214" i="10"/>
  <c r="R221" i="10"/>
  <c r="R220" i="10"/>
  <c r="R219" i="10"/>
  <c r="R218" i="10"/>
  <c r="R226" i="10"/>
  <c r="R227" i="10"/>
  <c r="R222" i="10"/>
  <c r="R213" i="10"/>
  <c r="R224" i="10"/>
  <c r="R210" i="10"/>
  <c r="R217" i="10"/>
  <c r="R223" i="10"/>
  <c r="R212" i="10"/>
  <c r="R228" i="10"/>
  <c r="R229" i="10"/>
  <c r="S233" i="12"/>
  <c r="S212" i="12"/>
  <c r="S250" i="11"/>
  <c r="S247" i="12"/>
  <c r="R240" i="13"/>
  <c r="R235" i="13"/>
  <c r="R245" i="13"/>
  <c r="R242" i="13"/>
  <c r="R252" i="13"/>
  <c r="R243" i="13"/>
  <c r="R249" i="13"/>
  <c r="R239" i="13"/>
  <c r="R236" i="13"/>
  <c r="R246" i="13"/>
  <c r="R241" i="13"/>
  <c r="R234" i="13"/>
  <c r="R238" i="13"/>
  <c r="R248" i="13"/>
  <c r="R244" i="13"/>
  <c r="R250" i="13"/>
  <c r="R251" i="13"/>
  <c r="R253" i="13"/>
  <c r="R247" i="13"/>
  <c r="R237" i="13"/>
  <c r="S234" i="12"/>
  <c r="Q209" i="9"/>
  <c r="Q152" i="7"/>
  <c r="Q233" i="7"/>
  <c r="Q254" i="7"/>
  <c r="S222" i="12"/>
  <c r="S214" i="12"/>
  <c r="S221" i="11"/>
  <c r="S213" i="12"/>
  <c r="S244" i="11"/>
  <c r="S228" i="12"/>
  <c r="R246" i="8"/>
  <c r="R247" i="8"/>
  <c r="R235" i="8"/>
  <c r="R234" i="8"/>
  <c r="R242" i="8"/>
  <c r="R248" i="8"/>
  <c r="R243" i="8"/>
  <c r="R239" i="8"/>
  <c r="R237" i="8"/>
  <c r="R241" i="8"/>
  <c r="R253" i="8"/>
  <c r="R251" i="8"/>
  <c r="R236" i="8"/>
  <c r="R249" i="8"/>
  <c r="R250" i="8"/>
  <c r="R245" i="8"/>
  <c r="R240" i="8"/>
  <c r="R252" i="8"/>
  <c r="R244" i="8"/>
  <c r="R238" i="8"/>
  <c r="Q209" i="13"/>
  <c r="Q230" i="13"/>
  <c r="S245" i="11"/>
  <c r="S235" i="11"/>
  <c r="R242" i="7"/>
  <c r="R247" i="7"/>
  <c r="R236" i="7"/>
  <c r="R245" i="7"/>
  <c r="R238" i="7"/>
  <c r="R252" i="7"/>
  <c r="R235" i="7"/>
  <c r="R240" i="7"/>
  <c r="R248" i="7"/>
  <c r="R249" i="7"/>
  <c r="R251" i="7"/>
  <c r="R246" i="7"/>
  <c r="R243" i="7"/>
  <c r="R234" i="7"/>
  <c r="R244" i="7"/>
  <c r="R253" i="7"/>
  <c r="R250" i="7"/>
  <c r="R237" i="7"/>
  <c r="R241" i="7"/>
  <c r="R239" i="7"/>
  <c r="R230" i="12"/>
  <c r="S225" i="12"/>
  <c r="S242" i="12"/>
  <c r="S215" i="11"/>
  <c r="S241" i="12"/>
  <c r="S245" i="12"/>
  <c r="Q209" i="8"/>
  <c r="Q230" i="8"/>
  <c r="Q152" i="11"/>
  <c r="S228" i="11"/>
  <c r="S212" i="11"/>
  <c r="S224" i="12"/>
  <c r="S246" i="12"/>
  <c r="S249" i="12"/>
  <c r="P255" i="8"/>
  <c r="P7" i="6"/>
  <c r="S247" i="11"/>
  <c r="S229" i="11"/>
  <c r="S152" i="5"/>
  <c r="S211" i="11"/>
  <c r="Q152" i="9"/>
  <c r="Q153" i="9"/>
  <c r="Q233" i="9"/>
  <c r="Q254" i="9"/>
  <c r="S253" i="12"/>
  <c r="S226" i="11"/>
  <c r="S236" i="12"/>
  <c r="S224" i="11"/>
  <c r="S214" i="11"/>
  <c r="S213" i="11"/>
  <c r="S252" i="11"/>
  <c r="S240" i="11"/>
  <c r="Q152" i="8"/>
  <c r="Q233" i="8"/>
  <c r="Q254" i="8"/>
  <c r="R219" i="8"/>
  <c r="R218" i="8"/>
  <c r="R217" i="8"/>
  <c r="R216" i="8"/>
  <c r="R226" i="8"/>
  <c r="R214" i="8"/>
  <c r="R215" i="8"/>
  <c r="R211" i="8"/>
  <c r="R222" i="8"/>
  <c r="R228" i="8"/>
  <c r="R210" i="8"/>
  <c r="R227" i="8"/>
  <c r="R223" i="8"/>
  <c r="R225" i="8"/>
  <c r="R212" i="8"/>
  <c r="R220" i="8"/>
  <c r="R221" i="8"/>
  <c r="R224" i="8"/>
  <c r="R213" i="8"/>
  <c r="R229" i="8"/>
  <c r="R254" i="11"/>
  <c r="R254" i="12"/>
  <c r="S238" i="11"/>
  <c r="S220" i="12"/>
  <c r="S225" i="11"/>
  <c r="S252" i="12"/>
  <c r="S240" i="12"/>
  <c r="S220" i="11"/>
  <c r="S249" i="11"/>
  <c r="S251" i="11"/>
  <c r="S209" i="11"/>
  <c r="S221" i="12"/>
  <c r="R250" i="10"/>
  <c r="R237" i="10"/>
  <c r="R253" i="10"/>
  <c r="R240" i="10"/>
  <c r="R248" i="10"/>
  <c r="R246" i="10"/>
  <c r="R236" i="10"/>
  <c r="R235" i="10"/>
  <c r="R234" i="10"/>
  <c r="R247" i="10"/>
  <c r="R245" i="10"/>
  <c r="R243" i="10"/>
  <c r="R241" i="10"/>
  <c r="R252" i="10"/>
  <c r="R242" i="10"/>
  <c r="R251" i="10"/>
  <c r="R239" i="10"/>
  <c r="R249" i="10"/>
  <c r="R238" i="10"/>
  <c r="R244" i="10"/>
  <c r="S219" i="12"/>
  <c r="S211" i="12"/>
  <c r="S215" i="12"/>
  <c r="S237" i="11"/>
  <c r="S219" i="11"/>
  <c r="S216" i="12"/>
  <c r="S229" i="12"/>
  <c r="S251" i="12"/>
  <c r="S248" i="12"/>
  <c r="R224" i="9"/>
  <c r="R223" i="9"/>
  <c r="R227" i="9"/>
  <c r="R216" i="9"/>
  <c r="R221" i="9"/>
  <c r="R218" i="9"/>
  <c r="R220" i="9"/>
  <c r="R215" i="9"/>
  <c r="R214" i="9"/>
  <c r="R213" i="9"/>
  <c r="R210" i="9"/>
  <c r="R217" i="9"/>
  <c r="R211" i="9"/>
  <c r="R229" i="9"/>
  <c r="R226" i="9"/>
  <c r="R212" i="9"/>
  <c r="R222" i="9"/>
  <c r="R219" i="9"/>
  <c r="R225" i="9"/>
  <c r="P153" i="11"/>
  <c r="S209" i="12"/>
  <c r="S242" i="11"/>
  <c r="P255" i="7"/>
  <c r="P6" i="6"/>
  <c r="S239" i="12"/>
  <c r="S243" i="11"/>
  <c r="Q152" i="12"/>
  <c r="Q255" i="12"/>
  <c r="Q12" i="6"/>
  <c r="P153" i="8"/>
  <c r="S248" i="11"/>
  <c r="Q152" i="13"/>
  <c r="Q233" i="13"/>
  <c r="Q254" i="13"/>
  <c r="R152" i="5"/>
  <c r="V177" i="5"/>
  <c r="V163" i="5"/>
  <c r="V200" i="5"/>
  <c r="V169" i="5"/>
  <c r="V164" i="5"/>
  <c r="V199" i="5"/>
  <c r="V160" i="5"/>
  <c r="V193" i="5"/>
  <c r="V185" i="5"/>
  <c r="V201" i="5"/>
  <c r="V176" i="5"/>
  <c r="V191" i="5"/>
  <c r="V173" i="5"/>
  <c r="V195" i="5"/>
  <c r="V184" i="5"/>
  <c r="V188" i="5"/>
  <c r="V162" i="5"/>
  <c r="V172" i="5"/>
  <c r="V187" i="5"/>
  <c r="V159" i="5"/>
  <c r="V161" i="5"/>
  <c r="V192" i="5"/>
  <c r="V171" i="5"/>
  <c r="V194" i="5"/>
  <c r="V196" i="5"/>
  <c r="V175" i="5"/>
  <c r="V165" i="5"/>
  <c r="V174" i="5"/>
  <c r="V167" i="5"/>
  <c r="V197" i="5"/>
  <c r="V166" i="5"/>
  <c r="V189" i="5"/>
  <c r="V190" i="5"/>
  <c r="V168" i="5"/>
  <c r="V183" i="5"/>
  <c r="V178" i="5"/>
  <c r="V186" i="5"/>
  <c r="V198" i="5"/>
  <c r="V170" i="5"/>
  <c r="X202" i="5"/>
  <c r="T215" i="12"/>
  <c r="R152" i="12"/>
  <c r="S249" i="8"/>
  <c r="S251" i="8"/>
  <c r="S238" i="8"/>
  <c r="S237" i="8"/>
  <c r="S236" i="8"/>
  <c r="S246" i="8"/>
  <c r="S244" i="8"/>
  <c r="S245" i="8"/>
  <c r="S240" i="8"/>
  <c r="S252" i="8"/>
  <c r="S247" i="8"/>
  <c r="S234" i="8"/>
  <c r="S241" i="8"/>
  <c r="S239" i="8"/>
  <c r="S248" i="8"/>
  <c r="S243" i="8"/>
  <c r="S253" i="8"/>
  <c r="S242" i="8"/>
  <c r="S250" i="8"/>
  <c r="S235" i="8"/>
  <c r="R209" i="8"/>
  <c r="R230" i="8"/>
  <c r="T211" i="11"/>
  <c r="T246" i="12"/>
  <c r="T212" i="11"/>
  <c r="T222" i="12"/>
  <c r="T233" i="12"/>
  <c r="S227" i="9"/>
  <c r="S211" i="9"/>
  <c r="S220" i="9"/>
  <c r="S210" i="9"/>
  <c r="S212" i="9"/>
  <c r="S213" i="9"/>
  <c r="S223" i="9"/>
  <c r="S218" i="9"/>
  <c r="S217" i="9"/>
  <c r="S216" i="9"/>
  <c r="S224" i="9"/>
  <c r="S221" i="9"/>
  <c r="S229" i="9"/>
  <c r="S219" i="9"/>
  <c r="S225" i="9"/>
  <c r="S222" i="9"/>
  <c r="S215" i="9"/>
  <c r="S226" i="9"/>
  <c r="S214" i="9"/>
  <c r="T243" i="11"/>
  <c r="S216" i="13"/>
  <c r="S217" i="13"/>
  <c r="S223" i="13"/>
  <c r="S228" i="13"/>
  <c r="S219" i="13"/>
  <c r="S213" i="13"/>
  <c r="S210" i="13"/>
  <c r="S222" i="13"/>
  <c r="S227" i="13"/>
  <c r="S211" i="13"/>
  <c r="S214" i="13"/>
  <c r="S225" i="13"/>
  <c r="S229" i="13"/>
  <c r="S221" i="13"/>
  <c r="S215" i="13"/>
  <c r="S226" i="13"/>
  <c r="S218" i="13"/>
  <c r="S224" i="13"/>
  <c r="S220" i="13"/>
  <c r="S212" i="13"/>
  <c r="T224" i="11"/>
  <c r="T226" i="11"/>
  <c r="Q153" i="8"/>
  <c r="T241" i="12"/>
  <c r="T225" i="12"/>
  <c r="T228" i="12"/>
  <c r="T213" i="12"/>
  <c r="T214" i="12"/>
  <c r="R153" i="5"/>
  <c r="R255" i="11"/>
  <c r="R11" i="6"/>
  <c r="T227" i="11"/>
  <c r="T246" i="11"/>
  <c r="S247" i="7"/>
  <c r="S248" i="7"/>
  <c r="S245" i="7"/>
  <c r="S253" i="7"/>
  <c r="S240" i="7"/>
  <c r="S249" i="7"/>
  <c r="S243" i="7"/>
  <c r="S242" i="7"/>
  <c r="S238" i="7"/>
  <c r="S244" i="7"/>
  <c r="S251" i="7"/>
  <c r="S252" i="7"/>
  <c r="S236" i="7"/>
  <c r="S235" i="7"/>
  <c r="S234" i="7"/>
  <c r="S246" i="7"/>
  <c r="S239" i="7"/>
  <c r="S237" i="7"/>
  <c r="S241" i="7"/>
  <c r="S250" i="7"/>
  <c r="T222" i="11"/>
  <c r="T253" i="11"/>
  <c r="S228" i="10"/>
  <c r="S212" i="10"/>
  <c r="S225" i="10"/>
  <c r="S215" i="10"/>
  <c r="S213" i="10"/>
  <c r="S219" i="10"/>
  <c r="S218" i="10"/>
  <c r="S217" i="10"/>
  <c r="S211" i="10"/>
  <c r="S224" i="10"/>
  <c r="S226" i="10"/>
  <c r="S222" i="10"/>
  <c r="S221" i="10"/>
  <c r="S227" i="10"/>
  <c r="S216" i="10"/>
  <c r="S214" i="10"/>
  <c r="S220" i="10"/>
  <c r="S223" i="10"/>
  <c r="S210" i="10"/>
  <c r="S229" i="10"/>
  <c r="T234" i="11"/>
  <c r="T236" i="11"/>
  <c r="T242" i="11"/>
  <c r="T248" i="12"/>
  <c r="T251" i="12"/>
  <c r="T216" i="12"/>
  <c r="T237" i="11"/>
  <c r="T211" i="12"/>
  <c r="S230" i="11"/>
  <c r="S254" i="11"/>
  <c r="S255" i="11"/>
  <c r="S11" i="6"/>
  <c r="T251" i="11"/>
  <c r="T220" i="11"/>
  <c r="T240" i="12"/>
  <c r="T220" i="12"/>
  <c r="S240" i="13"/>
  <c r="S236" i="13"/>
  <c r="S250" i="13"/>
  <c r="S247" i="13"/>
  <c r="S245" i="13"/>
  <c r="S252" i="13"/>
  <c r="S251" i="13"/>
  <c r="S237" i="13"/>
  <c r="S243" i="13"/>
  <c r="S239" i="13"/>
  <c r="S248" i="13"/>
  <c r="S246" i="13"/>
  <c r="S235" i="13"/>
  <c r="S242" i="13"/>
  <c r="S238" i="13"/>
  <c r="S244" i="13"/>
  <c r="S234" i="13"/>
  <c r="S241" i="13"/>
  <c r="S249" i="13"/>
  <c r="S253" i="13"/>
  <c r="Q153" i="11"/>
  <c r="T249" i="12"/>
  <c r="T224" i="12"/>
  <c r="T228" i="11"/>
  <c r="R255" i="12"/>
  <c r="R12" i="6"/>
  <c r="T235" i="11"/>
  <c r="Q153" i="13"/>
  <c r="Q153" i="12"/>
  <c r="T247" i="12"/>
  <c r="T212" i="12"/>
  <c r="R209" i="10"/>
  <c r="R230" i="10"/>
  <c r="T233" i="11"/>
  <c r="T237" i="12"/>
  <c r="T210" i="11"/>
  <c r="T218" i="11"/>
  <c r="T227" i="12"/>
  <c r="Q255" i="7"/>
  <c r="Q6" i="6"/>
  <c r="S253" i="10"/>
  <c r="S240" i="10"/>
  <c r="S243" i="10"/>
  <c r="S249" i="10"/>
  <c r="S236" i="10"/>
  <c r="S239" i="10"/>
  <c r="S238" i="10"/>
  <c r="S237" i="10"/>
  <c r="S252" i="10"/>
  <c r="S241" i="10"/>
  <c r="S247" i="10"/>
  <c r="S235" i="10"/>
  <c r="S244" i="10"/>
  <c r="S245" i="10"/>
  <c r="S242" i="10"/>
  <c r="S251" i="10"/>
  <c r="S246" i="10"/>
  <c r="S248" i="10"/>
  <c r="S234" i="10"/>
  <c r="S250" i="10"/>
  <c r="T248" i="11"/>
  <c r="T209" i="12"/>
  <c r="T229" i="12"/>
  <c r="T219" i="11"/>
  <c r="T219" i="12"/>
  <c r="R152" i="10"/>
  <c r="R153" i="10"/>
  <c r="R233" i="10"/>
  <c r="R254" i="10"/>
  <c r="T221" i="12"/>
  <c r="T209" i="11"/>
  <c r="T249" i="11"/>
  <c r="T252" i="12"/>
  <c r="T225" i="11"/>
  <c r="T238" i="11"/>
  <c r="S153" i="5"/>
  <c r="T253" i="12"/>
  <c r="Q255" i="8"/>
  <c r="Q7" i="6"/>
  <c r="T245" i="11"/>
  <c r="T250" i="11"/>
  <c r="T250" i="12"/>
  <c r="T235" i="12"/>
  <c r="T217" i="12"/>
  <c r="T244" i="12"/>
  <c r="T238" i="12"/>
  <c r="R152" i="9"/>
  <c r="R233" i="9"/>
  <c r="R254" i="9"/>
  <c r="R153" i="9"/>
  <c r="R209" i="9"/>
  <c r="R152" i="11"/>
  <c r="T252" i="11"/>
  <c r="T229" i="11"/>
  <c r="S221" i="7"/>
  <c r="S217" i="7"/>
  <c r="S227" i="7"/>
  <c r="S219" i="7"/>
  <c r="S222" i="7"/>
  <c r="S216" i="7"/>
  <c r="S214" i="7"/>
  <c r="S220" i="7"/>
  <c r="S223" i="7"/>
  <c r="S225" i="7"/>
  <c r="S226" i="7"/>
  <c r="S212" i="7"/>
  <c r="S210" i="7"/>
  <c r="S229" i="7"/>
  <c r="S213" i="7"/>
  <c r="S215" i="7"/>
  <c r="S228" i="7"/>
  <c r="S224" i="7"/>
  <c r="S218" i="7"/>
  <c r="S211" i="7"/>
  <c r="Q255" i="13"/>
  <c r="Q10" i="6"/>
  <c r="T241" i="11"/>
  <c r="T218" i="12"/>
  <c r="T239" i="12"/>
  <c r="S230" i="12"/>
  <c r="S240" i="9"/>
  <c r="S239" i="9"/>
  <c r="S251" i="9"/>
  <c r="S249" i="9"/>
  <c r="S245" i="9"/>
  <c r="S252" i="9"/>
  <c r="S236" i="9"/>
  <c r="S243" i="9"/>
  <c r="S242" i="9"/>
  <c r="S241" i="9"/>
  <c r="S253" i="9"/>
  <c r="S234" i="9"/>
  <c r="S246" i="9"/>
  <c r="S248" i="9"/>
  <c r="S250" i="9"/>
  <c r="S244" i="9"/>
  <c r="S238" i="9"/>
  <c r="S237" i="9"/>
  <c r="S235" i="9"/>
  <c r="S247" i="9"/>
  <c r="T240" i="11"/>
  <c r="T213" i="11"/>
  <c r="T214" i="11"/>
  <c r="T236" i="12"/>
  <c r="R153" i="11"/>
  <c r="T247" i="11"/>
  <c r="T245" i="12"/>
  <c r="T215" i="11"/>
  <c r="T242" i="12"/>
  <c r="R152" i="7"/>
  <c r="R233" i="7"/>
  <c r="R254" i="7"/>
  <c r="R152" i="8"/>
  <c r="R233" i="8"/>
  <c r="R254" i="8"/>
  <c r="T244" i="11"/>
  <c r="T221" i="11"/>
  <c r="T234" i="12"/>
  <c r="R152" i="13"/>
  <c r="R233" i="13"/>
  <c r="R254" i="13"/>
  <c r="S254" i="12"/>
  <c r="S222" i="8"/>
  <c r="S221" i="8"/>
  <c r="S220" i="8"/>
  <c r="S219" i="8"/>
  <c r="S215" i="8"/>
  <c r="S223" i="8"/>
  <c r="S218" i="8"/>
  <c r="S214" i="8"/>
  <c r="S210" i="8"/>
  <c r="S229" i="8"/>
  <c r="S227" i="8"/>
  <c r="S217" i="8"/>
  <c r="S212" i="8"/>
  <c r="S228" i="8"/>
  <c r="S216" i="8"/>
  <c r="S211" i="8"/>
  <c r="S226" i="8"/>
  <c r="S213" i="8"/>
  <c r="S224" i="8"/>
  <c r="S225" i="8"/>
  <c r="T243" i="12"/>
  <c r="Q153" i="10"/>
  <c r="T217" i="11"/>
  <c r="R153" i="7"/>
  <c r="R209" i="7"/>
  <c r="R230" i="7"/>
  <c r="T216" i="11"/>
  <c r="T223" i="11"/>
  <c r="T223" i="12"/>
  <c r="T210" i="12"/>
  <c r="T239" i="11"/>
  <c r="Q153" i="7"/>
  <c r="R153" i="13"/>
  <c r="R209" i="13"/>
  <c r="R230" i="13"/>
  <c r="T226" i="12"/>
  <c r="W177" i="5"/>
  <c r="W171" i="5"/>
  <c r="W169" i="5"/>
  <c r="W198" i="5"/>
  <c r="W168" i="5"/>
  <c r="W166" i="5"/>
  <c r="W159" i="5"/>
  <c r="W176" i="5"/>
  <c r="W185" i="5"/>
  <c r="W160" i="5"/>
  <c r="W164" i="5"/>
  <c r="W170" i="5"/>
  <c r="W186" i="5"/>
  <c r="W183" i="5"/>
  <c r="W189" i="5"/>
  <c r="W197" i="5"/>
  <c r="W174" i="5"/>
  <c r="W175" i="5"/>
  <c r="W194" i="5"/>
  <c r="W192" i="5"/>
  <c r="W172" i="5"/>
  <c r="W188" i="5"/>
  <c r="W195" i="5"/>
  <c r="W163" i="5"/>
  <c r="W187" i="5"/>
  <c r="W191" i="5"/>
  <c r="W201" i="5"/>
  <c r="W193" i="5"/>
  <c r="W199" i="5"/>
  <c r="W178" i="5"/>
  <c r="W190" i="5"/>
  <c r="W167" i="5"/>
  <c r="W165" i="5"/>
  <c r="W196" i="5"/>
  <c r="W161" i="5"/>
  <c r="W162" i="5"/>
  <c r="W184" i="5"/>
  <c r="W173" i="5"/>
  <c r="W200" i="5"/>
  <c r="T246" i="10"/>
  <c r="T253" i="10"/>
  <c r="T245" i="10"/>
  <c r="T252" i="10"/>
  <c r="T239" i="10"/>
  <c r="T241" i="10"/>
  <c r="T240" i="10"/>
  <c r="T247" i="10"/>
  <c r="T235" i="10"/>
  <c r="T242" i="10"/>
  <c r="T234" i="10"/>
  <c r="T244" i="10"/>
  <c r="T251" i="10"/>
  <c r="T249" i="10"/>
  <c r="T237" i="10"/>
  <c r="T248" i="10"/>
  <c r="T243" i="10"/>
  <c r="T236" i="10"/>
  <c r="T250" i="10"/>
  <c r="T238" i="10"/>
  <c r="U243" i="12"/>
  <c r="U238" i="12"/>
  <c r="T243" i="9"/>
  <c r="T242" i="9"/>
  <c r="T253" i="9"/>
  <c r="T237" i="9"/>
  <c r="T239" i="9"/>
  <c r="T246" i="9"/>
  <c r="T245" i="9"/>
  <c r="T244" i="9"/>
  <c r="T240" i="9"/>
  <c r="T238" i="9"/>
  <c r="T234" i="9"/>
  <c r="T251" i="9"/>
  <c r="T235" i="9"/>
  <c r="T241" i="9"/>
  <c r="T248" i="9"/>
  <c r="T247" i="9"/>
  <c r="T236" i="9"/>
  <c r="T252" i="9"/>
  <c r="T249" i="9"/>
  <c r="T250" i="9"/>
  <c r="T254" i="11"/>
  <c r="U247" i="12"/>
  <c r="U237" i="11"/>
  <c r="U251" i="12"/>
  <c r="U242" i="11"/>
  <c r="U226" i="11"/>
  <c r="U223" i="12"/>
  <c r="U216" i="11"/>
  <c r="U221" i="11"/>
  <c r="R255" i="13"/>
  <c r="R10" i="6"/>
  <c r="T214" i="9"/>
  <c r="T227" i="9"/>
  <c r="T216" i="9"/>
  <c r="T224" i="9"/>
  <c r="T213" i="9"/>
  <c r="T217" i="9"/>
  <c r="T229" i="9"/>
  <c r="T226" i="9"/>
  <c r="T210" i="9"/>
  <c r="T221" i="9"/>
  <c r="T220" i="9"/>
  <c r="T219" i="9"/>
  <c r="T225" i="9"/>
  <c r="T222" i="9"/>
  <c r="T218" i="9"/>
  <c r="T223" i="9"/>
  <c r="T215" i="9"/>
  <c r="T211" i="9"/>
  <c r="T212" i="9"/>
  <c r="U210" i="12"/>
  <c r="U223" i="11"/>
  <c r="U234" i="12"/>
  <c r="U244" i="11"/>
  <c r="U215" i="11"/>
  <c r="U247" i="11"/>
  <c r="U213" i="11"/>
  <c r="T252" i="8"/>
  <c r="T234" i="8"/>
  <c r="T239" i="8"/>
  <c r="T250" i="8"/>
  <c r="T247" i="8"/>
  <c r="T248" i="8"/>
  <c r="T243" i="8"/>
  <c r="T242" i="8"/>
  <c r="T241" i="8"/>
  <c r="T251" i="8"/>
  <c r="T237" i="8"/>
  <c r="T236" i="8"/>
  <c r="T235" i="8"/>
  <c r="T244" i="8"/>
  <c r="T246" i="8"/>
  <c r="T253" i="8"/>
  <c r="T240" i="8"/>
  <c r="T238" i="8"/>
  <c r="T249" i="8"/>
  <c r="T245" i="8"/>
  <c r="S255" i="12"/>
  <c r="S12" i="6"/>
  <c r="U218" i="12"/>
  <c r="S152" i="11"/>
  <c r="S153" i="11"/>
  <c r="S152" i="12"/>
  <c r="S153" i="12"/>
  <c r="S209" i="7"/>
  <c r="S230" i="7"/>
  <c r="U229" i="11"/>
  <c r="T244" i="13"/>
  <c r="T253" i="13"/>
  <c r="T234" i="13"/>
  <c r="T235" i="13"/>
  <c r="T247" i="13"/>
  <c r="T246" i="13"/>
  <c r="T242" i="13"/>
  <c r="T251" i="13"/>
  <c r="T250" i="13"/>
  <c r="T238" i="13"/>
  <c r="T237" i="13"/>
  <c r="T245" i="13"/>
  <c r="T241" i="13"/>
  <c r="T236" i="13"/>
  <c r="T249" i="13"/>
  <c r="T248" i="13"/>
  <c r="T243" i="13"/>
  <c r="T240" i="13"/>
  <c r="T252" i="13"/>
  <c r="T239" i="13"/>
  <c r="U250" i="11"/>
  <c r="U238" i="11"/>
  <c r="U252" i="12"/>
  <c r="U218" i="11"/>
  <c r="U237" i="12"/>
  <c r="R255" i="10"/>
  <c r="R9" i="6"/>
  <c r="U228" i="11"/>
  <c r="U249" i="12"/>
  <c r="U220" i="12"/>
  <c r="U240" i="12"/>
  <c r="U251" i="11"/>
  <c r="T152" i="5"/>
  <c r="T153" i="5"/>
  <c r="U236" i="11"/>
  <c r="U222" i="11"/>
  <c r="U246" i="11"/>
  <c r="U213" i="12"/>
  <c r="U225" i="12"/>
  <c r="S152" i="13"/>
  <c r="S153" i="13"/>
  <c r="S209" i="13"/>
  <c r="S230" i="13"/>
  <c r="S152" i="8"/>
  <c r="S233" i="8"/>
  <c r="S254" i="8"/>
  <c r="S209" i="8"/>
  <c r="S230" i="8"/>
  <c r="U214" i="11"/>
  <c r="U217" i="12"/>
  <c r="U250" i="12"/>
  <c r="U253" i="12"/>
  <c r="U209" i="11"/>
  <c r="U219" i="11"/>
  <c r="U235" i="11"/>
  <c r="S209" i="9"/>
  <c r="T254" i="12"/>
  <c r="U222" i="12"/>
  <c r="U212" i="11"/>
  <c r="U211" i="11"/>
  <c r="U239" i="11"/>
  <c r="U217" i="11"/>
  <c r="U242" i="12"/>
  <c r="U245" i="12"/>
  <c r="R153" i="12"/>
  <c r="U240" i="11"/>
  <c r="U239" i="12"/>
  <c r="U241" i="11"/>
  <c r="U252" i="11"/>
  <c r="U245" i="11"/>
  <c r="U225" i="11"/>
  <c r="U249" i="11"/>
  <c r="T230" i="12"/>
  <c r="U248" i="11"/>
  <c r="U227" i="12"/>
  <c r="U210" i="11"/>
  <c r="T250" i="7"/>
  <c r="T251" i="7"/>
  <c r="T249" i="7"/>
  <c r="T235" i="7"/>
  <c r="T246" i="7"/>
  <c r="T242" i="7"/>
  <c r="T234" i="7"/>
  <c r="T248" i="7"/>
  <c r="T240" i="7"/>
  <c r="T253" i="7"/>
  <c r="T239" i="7"/>
  <c r="T238" i="7"/>
  <c r="T237" i="7"/>
  <c r="T236" i="7"/>
  <c r="T252" i="7"/>
  <c r="T241" i="7"/>
  <c r="T243" i="7"/>
  <c r="T244" i="7"/>
  <c r="T245" i="7"/>
  <c r="T247" i="7"/>
  <c r="U224" i="12"/>
  <c r="T225" i="13"/>
  <c r="T227" i="13"/>
  <c r="T229" i="13"/>
  <c r="T212" i="13"/>
  <c r="T218" i="13"/>
  <c r="T214" i="13"/>
  <c r="T210" i="13"/>
  <c r="T220" i="13"/>
  <c r="T213" i="13"/>
  <c r="T215" i="13"/>
  <c r="T228" i="13"/>
  <c r="T216" i="13"/>
  <c r="T226" i="13"/>
  <c r="T223" i="13"/>
  <c r="T217" i="13"/>
  <c r="T222" i="13"/>
  <c r="T221" i="13"/>
  <c r="T219" i="13"/>
  <c r="T224" i="13"/>
  <c r="T211" i="13"/>
  <c r="U220" i="11"/>
  <c r="U234" i="11"/>
  <c r="S209" i="10"/>
  <c r="S230" i="10"/>
  <c r="S233" i="10"/>
  <c r="S254" i="10"/>
  <c r="S255" i="10"/>
  <c r="S9" i="6"/>
  <c r="U253" i="11"/>
  <c r="S152" i="7"/>
  <c r="S233" i="7"/>
  <c r="S254" i="7"/>
  <c r="U227" i="11"/>
  <c r="U214" i="12"/>
  <c r="U228" i="12"/>
  <c r="U241" i="12"/>
  <c r="R255" i="8"/>
  <c r="R7" i="6"/>
  <c r="U226" i="12"/>
  <c r="R255" i="7"/>
  <c r="R6" i="6"/>
  <c r="U236" i="12"/>
  <c r="S152" i="9"/>
  <c r="S233" i="9"/>
  <c r="S254" i="9"/>
  <c r="U244" i="12"/>
  <c r="U235" i="12"/>
  <c r="T230" i="11"/>
  <c r="T255" i="11"/>
  <c r="T11" i="6"/>
  <c r="U221" i="12"/>
  <c r="U219" i="12"/>
  <c r="U229" i="12"/>
  <c r="U209" i="12"/>
  <c r="S152" i="10"/>
  <c r="T225" i="8"/>
  <c r="T224" i="8"/>
  <c r="T223" i="8"/>
  <c r="T222" i="8"/>
  <c r="T211" i="8"/>
  <c r="T216" i="8"/>
  <c r="T221" i="8"/>
  <c r="T217" i="8"/>
  <c r="T213" i="8"/>
  <c r="T220" i="8"/>
  <c r="T228" i="8"/>
  <c r="T210" i="8"/>
  <c r="T227" i="8"/>
  <c r="T229" i="8"/>
  <c r="T212" i="8"/>
  <c r="T226" i="8"/>
  <c r="T218" i="8"/>
  <c r="T219" i="8"/>
  <c r="T215" i="8"/>
  <c r="T214" i="8"/>
  <c r="U233" i="11"/>
  <c r="U243" i="11"/>
  <c r="U254" i="11"/>
  <c r="U212" i="12"/>
  <c r="S233" i="13"/>
  <c r="S254" i="13"/>
  <c r="U211" i="12"/>
  <c r="U216" i="12"/>
  <c r="U248" i="12"/>
  <c r="U224" i="11"/>
  <c r="T215" i="10"/>
  <c r="T229" i="10"/>
  <c r="T210" i="10"/>
  <c r="T217" i="10"/>
  <c r="T222" i="10"/>
  <c r="T221" i="10"/>
  <c r="T220" i="10"/>
  <c r="T213" i="10"/>
  <c r="T227" i="10"/>
  <c r="T211" i="10"/>
  <c r="T226" i="10"/>
  <c r="T224" i="10"/>
  <c r="T219" i="10"/>
  <c r="T218" i="10"/>
  <c r="T212" i="10"/>
  <c r="T223" i="10"/>
  <c r="T225" i="10"/>
  <c r="T228" i="10"/>
  <c r="T216" i="10"/>
  <c r="T214" i="10"/>
  <c r="U233" i="12"/>
  <c r="T224" i="7"/>
  <c r="T220" i="7"/>
  <c r="T213" i="7"/>
  <c r="T218" i="7"/>
  <c r="T228" i="7"/>
  <c r="T212" i="7"/>
  <c r="T229" i="7"/>
  <c r="T210" i="7"/>
  <c r="T225" i="7"/>
  <c r="T222" i="7"/>
  <c r="T211" i="7"/>
  <c r="T223" i="7"/>
  <c r="T214" i="7"/>
  <c r="T227" i="7"/>
  <c r="T226" i="7"/>
  <c r="T215" i="7"/>
  <c r="T216" i="7"/>
  <c r="T219" i="7"/>
  <c r="T217" i="7"/>
  <c r="T221" i="7"/>
  <c r="U246" i="12"/>
  <c r="R153" i="8"/>
  <c r="U215" i="12"/>
  <c r="X177" i="5"/>
  <c r="X173" i="5"/>
  <c r="X162" i="5"/>
  <c r="X196" i="5"/>
  <c r="X167" i="5"/>
  <c r="X178" i="5"/>
  <c r="X191" i="5"/>
  <c r="X163" i="5"/>
  <c r="X188" i="5"/>
  <c r="X192" i="5"/>
  <c r="X175" i="5"/>
  <c r="X197" i="5"/>
  <c r="X186" i="5"/>
  <c r="X164" i="5"/>
  <c r="X185" i="5"/>
  <c r="X168" i="5"/>
  <c r="X171" i="5"/>
  <c r="X200" i="5"/>
  <c r="X184" i="5"/>
  <c r="X161" i="5"/>
  <c r="X165" i="5"/>
  <c r="X190" i="5"/>
  <c r="X199" i="5"/>
  <c r="X201" i="5"/>
  <c r="X187" i="5"/>
  <c r="X195" i="5"/>
  <c r="X172" i="5"/>
  <c r="X194" i="5"/>
  <c r="X174" i="5"/>
  <c r="X189" i="5"/>
  <c r="X183" i="5"/>
  <c r="X170" i="5"/>
  <c r="X160" i="5"/>
  <c r="X176" i="5"/>
  <c r="X166" i="5"/>
  <c r="X198" i="5"/>
  <c r="X169" i="5"/>
  <c r="X193" i="5"/>
  <c r="X159" i="5"/>
  <c r="S255" i="8"/>
  <c r="S7" i="6"/>
  <c r="V215" i="12"/>
  <c r="T209" i="8"/>
  <c r="T230" i="8"/>
  <c r="V236" i="12"/>
  <c r="V227" i="12"/>
  <c r="V245" i="12"/>
  <c r="V211" i="11"/>
  <c r="V209" i="11"/>
  <c r="V214" i="11"/>
  <c r="V213" i="12"/>
  <c r="U246" i="9"/>
  <c r="U245" i="9"/>
  <c r="U244" i="9"/>
  <c r="U243" i="9"/>
  <c r="U241" i="9"/>
  <c r="U253" i="9"/>
  <c r="U235" i="9"/>
  <c r="U238" i="9"/>
  <c r="U242" i="9"/>
  <c r="U249" i="9"/>
  <c r="U248" i="9"/>
  <c r="U247" i="9"/>
  <c r="U251" i="9"/>
  <c r="U237" i="9"/>
  <c r="U252" i="9"/>
  <c r="U250" i="9"/>
  <c r="U234" i="9"/>
  <c r="U236" i="9"/>
  <c r="U240" i="9"/>
  <c r="U239" i="9"/>
  <c r="V252" i="12"/>
  <c r="S255" i="7"/>
  <c r="S6" i="6"/>
  <c r="V221" i="11"/>
  <c r="T209" i="7"/>
  <c r="T230" i="7"/>
  <c r="U254" i="12"/>
  <c r="V224" i="11"/>
  <c r="V216" i="12"/>
  <c r="V209" i="12"/>
  <c r="V214" i="12"/>
  <c r="V220" i="11"/>
  <c r="V245" i="11"/>
  <c r="V240" i="11"/>
  <c r="V219" i="11"/>
  <c r="U218" i="10"/>
  <c r="U213" i="10"/>
  <c r="U212" i="10"/>
  <c r="U211" i="10"/>
  <c r="U221" i="10"/>
  <c r="U219" i="10"/>
  <c r="U217" i="10"/>
  <c r="U215" i="10"/>
  <c r="U214" i="10"/>
  <c r="U223" i="10"/>
  <c r="U210" i="10"/>
  <c r="U228" i="10"/>
  <c r="U222" i="10"/>
  <c r="U216" i="10"/>
  <c r="U226" i="10"/>
  <c r="U229" i="10"/>
  <c r="U227" i="10"/>
  <c r="U225" i="10"/>
  <c r="U224" i="10"/>
  <c r="U220" i="10"/>
  <c r="V251" i="11"/>
  <c r="V218" i="12"/>
  <c r="V213" i="11"/>
  <c r="V234" i="12"/>
  <c r="V242" i="11"/>
  <c r="V233" i="12"/>
  <c r="T209" i="10"/>
  <c r="T230" i="10"/>
  <c r="V233" i="11"/>
  <c r="V246" i="12"/>
  <c r="U152" i="12"/>
  <c r="V243" i="11"/>
  <c r="V248" i="12"/>
  <c r="V211" i="12"/>
  <c r="V212" i="12"/>
  <c r="U230" i="12"/>
  <c r="U255" i="12"/>
  <c r="U12" i="6"/>
  <c r="V229" i="12"/>
  <c r="V221" i="12"/>
  <c r="U217" i="9"/>
  <c r="U212" i="9"/>
  <c r="U214" i="9"/>
  <c r="U210" i="9"/>
  <c r="U220" i="9"/>
  <c r="U226" i="9"/>
  <c r="U229" i="9"/>
  <c r="U213" i="9"/>
  <c r="U224" i="9"/>
  <c r="U223" i="9"/>
  <c r="U222" i="9"/>
  <c r="U216" i="9"/>
  <c r="U218" i="9"/>
  <c r="U215" i="9"/>
  <c r="U219" i="9"/>
  <c r="U225" i="9"/>
  <c r="U211" i="9"/>
  <c r="U227" i="9"/>
  <c r="U221" i="9"/>
  <c r="V228" i="12"/>
  <c r="V227" i="11"/>
  <c r="V253" i="11"/>
  <c r="V234" i="11"/>
  <c r="T152" i="7"/>
  <c r="T153" i="7"/>
  <c r="T233" i="7"/>
  <c r="T254" i="7"/>
  <c r="T255" i="12"/>
  <c r="T12" i="6"/>
  <c r="V225" i="11"/>
  <c r="V252" i="11"/>
  <c r="V239" i="12"/>
  <c r="S153" i="9"/>
  <c r="S255" i="13"/>
  <c r="S10" i="6"/>
  <c r="V240" i="12"/>
  <c r="V249" i="12"/>
  <c r="U228" i="8"/>
  <c r="U212" i="8"/>
  <c r="U227" i="8"/>
  <c r="U226" i="8"/>
  <c r="U225" i="8"/>
  <c r="U215" i="8"/>
  <c r="U224" i="8"/>
  <c r="U220" i="8"/>
  <c r="U216" i="8"/>
  <c r="U211" i="8"/>
  <c r="U223" i="8"/>
  <c r="U222" i="8"/>
  <c r="U217" i="8"/>
  <c r="U214" i="8"/>
  <c r="U221" i="8"/>
  <c r="U219" i="8"/>
  <c r="U229" i="8"/>
  <c r="U213" i="8"/>
  <c r="U218" i="8"/>
  <c r="U210" i="8"/>
  <c r="T152" i="13"/>
  <c r="T233" i="13"/>
  <c r="T254" i="13"/>
  <c r="V229" i="11"/>
  <c r="V247" i="11"/>
  <c r="V244" i="11"/>
  <c r="V223" i="11"/>
  <c r="U152" i="5"/>
  <c r="U153" i="5"/>
  <c r="V226" i="11"/>
  <c r="V251" i="12"/>
  <c r="U212" i="13"/>
  <c r="U223" i="13"/>
  <c r="U216" i="13"/>
  <c r="U215" i="13"/>
  <c r="U221" i="13"/>
  <c r="U219" i="13"/>
  <c r="U226" i="13"/>
  <c r="U220" i="13"/>
  <c r="U225" i="13"/>
  <c r="U218" i="13"/>
  <c r="U222" i="13"/>
  <c r="U227" i="13"/>
  <c r="U210" i="13"/>
  <c r="U214" i="13"/>
  <c r="U229" i="13"/>
  <c r="U228" i="13"/>
  <c r="U211" i="13"/>
  <c r="U217" i="13"/>
  <c r="U224" i="13"/>
  <c r="U213" i="13"/>
  <c r="T152" i="9"/>
  <c r="T233" i="9"/>
  <c r="T254" i="9"/>
  <c r="T152" i="10"/>
  <c r="T233" i="10"/>
  <c r="T254" i="10"/>
  <c r="V244" i="12"/>
  <c r="U227" i="7"/>
  <c r="U211" i="7"/>
  <c r="U223" i="7"/>
  <c r="U225" i="7"/>
  <c r="U224" i="7"/>
  <c r="U222" i="7"/>
  <c r="U220" i="7"/>
  <c r="U213" i="7"/>
  <c r="U215" i="7"/>
  <c r="U214" i="7"/>
  <c r="U218" i="7"/>
  <c r="U217" i="7"/>
  <c r="U210" i="7"/>
  <c r="U216" i="7"/>
  <c r="U212" i="7"/>
  <c r="U228" i="7"/>
  <c r="U226" i="7"/>
  <c r="U219" i="7"/>
  <c r="U221" i="7"/>
  <c r="U229" i="7"/>
  <c r="T153" i="13"/>
  <c r="T209" i="13"/>
  <c r="T230" i="13"/>
  <c r="T152" i="11"/>
  <c r="V217" i="11"/>
  <c r="V222" i="12"/>
  <c r="V250" i="12"/>
  <c r="V222" i="11"/>
  <c r="V218" i="11"/>
  <c r="V250" i="11"/>
  <c r="V223" i="12"/>
  <c r="V219" i="12"/>
  <c r="U249" i="13"/>
  <c r="U243" i="13"/>
  <c r="U250" i="13"/>
  <c r="U240" i="13"/>
  <c r="U239" i="13"/>
  <c r="U248" i="13"/>
  <c r="U238" i="13"/>
  <c r="U236" i="13"/>
  <c r="U235" i="13"/>
  <c r="U242" i="13"/>
  <c r="U246" i="13"/>
  <c r="U234" i="13"/>
  <c r="U253" i="13"/>
  <c r="U237" i="13"/>
  <c r="U241" i="13"/>
  <c r="U244" i="13"/>
  <c r="U251" i="13"/>
  <c r="U252" i="13"/>
  <c r="U247" i="13"/>
  <c r="U245" i="13"/>
  <c r="V226" i="12"/>
  <c r="V241" i="12"/>
  <c r="V224" i="12"/>
  <c r="V249" i="11"/>
  <c r="V241" i="11"/>
  <c r="V235" i="11"/>
  <c r="V220" i="12"/>
  <c r="V228" i="11"/>
  <c r="S153" i="7"/>
  <c r="V215" i="11"/>
  <c r="V210" i="12"/>
  <c r="V237" i="11"/>
  <c r="V247" i="12"/>
  <c r="V238" i="12"/>
  <c r="V243" i="12"/>
  <c r="S153" i="10"/>
  <c r="V235" i="12"/>
  <c r="U237" i="8"/>
  <c r="U242" i="8"/>
  <c r="U235" i="8"/>
  <c r="U250" i="8"/>
  <c r="U248" i="8"/>
  <c r="U251" i="8"/>
  <c r="U246" i="8"/>
  <c r="U245" i="8"/>
  <c r="U244" i="8"/>
  <c r="U239" i="8"/>
  <c r="U238" i="8"/>
  <c r="U249" i="8"/>
  <c r="U247" i="8"/>
  <c r="U234" i="8"/>
  <c r="U253" i="8"/>
  <c r="U240" i="8"/>
  <c r="U252" i="8"/>
  <c r="U236" i="8"/>
  <c r="U243" i="8"/>
  <c r="U241" i="8"/>
  <c r="T152" i="12"/>
  <c r="V210" i="11"/>
  <c r="V248" i="11"/>
  <c r="V242" i="12"/>
  <c r="V239" i="11"/>
  <c r="V212" i="11"/>
  <c r="U253" i="7"/>
  <c r="U252" i="7"/>
  <c r="U238" i="7"/>
  <c r="U237" i="7"/>
  <c r="U243" i="7"/>
  <c r="U245" i="7"/>
  <c r="U239" i="7"/>
  <c r="U242" i="7"/>
  <c r="U241" i="7"/>
  <c r="U240" i="7"/>
  <c r="U244" i="7"/>
  <c r="U236" i="7"/>
  <c r="U249" i="7"/>
  <c r="U250" i="7"/>
  <c r="U234" i="7"/>
  <c r="U247" i="7"/>
  <c r="U251" i="7"/>
  <c r="U248" i="7"/>
  <c r="U235" i="7"/>
  <c r="U246" i="7"/>
  <c r="U230" i="11"/>
  <c r="U255" i="11"/>
  <c r="U11" i="6"/>
  <c r="V253" i="12"/>
  <c r="V217" i="12"/>
  <c r="S153" i="8"/>
  <c r="V225" i="12"/>
  <c r="V246" i="11"/>
  <c r="V236" i="11"/>
  <c r="V237" i="12"/>
  <c r="V238" i="11"/>
  <c r="T152" i="8"/>
  <c r="T233" i="8"/>
  <c r="T254" i="8"/>
  <c r="T209" i="9"/>
  <c r="U243" i="10"/>
  <c r="U244" i="10"/>
  <c r="U242" i="10"/>
  <c r="U249" i="10"/>
  <c r="U236" i="10"/>
  <c r="U245" i="10"/>
  <c r="U248" i="10"/>
  <c r="U235" i="10"/>
  <c r="U238" i="10"/>
  <c r="U250" i="10"/>
  <c r="U247" i="10"/>
  <c r="U253" i="10"/>
  <c r="U241" i="10"/>
  <c r="U239" i="10"/>
  <c r="U237" i="10"/>
  <c r="U251" i="10"/>
  <c r="U246" i="10"/>
  <c r="U252" i="10"/>
  <c r="U240" i="10"/>
  <c r="U234" i="10"/>
  <c r="V216" i="11"/>
  <c r="T255" i="10"/>
  <c r="T9" i="6"/>
  <c r="V221" i="10"/>
  <c r="V216" i="10"/>
  <c r="V215" i="10"/>
  <c r="V214" i="10"/>
  <c r="V226" i="10"/>
  <c r="V219" i="10"/>
  <c r="V217" i="10"/>
  <c r="V227" i="10"/>
  <c r="V213" i="10"/>
  <c r="V224" i="10"/>
  <c r="V211" i="10"/>
  <c r="V225" i="10"/>
  <c r="V222" i="10"/>
  <c r="V228" i="10"/>
  <c r="V220" i="10"/>
  <c r="V229" i="10"/>
  <c r="V212" i="10"/>
  <c r="V210" i="10"/>
  <c r="V223" i="10"/>
  <c r="V218" i="10"/>
  <c r="X235" i="11"/>
  <c r="W235" i="11"/>
  <c r="X226" i="12"/>
  <c r="W226" i="12"/>
  <c r="X244" i="11"/>
  <c r="W244" i="11"/>
  <c r="V249" i="9"/>
  <c r="V236" i="9"/>
  <c r="V235" i="9"/>
  <c r="V234" i="9"/>
  <c r="V248" i="9"/>
  <c r="V247" i="9"/>
  <c r="V246" i="9"/>
  <c r="V243" i="9"/>
  <c r="V240" i="9"/>
  <c r="V239" i="9"/>
  <c r="V241" i="9"/>
  <c r="V245" i="9"/>
  <c r="V252" i="9"/>
  <c r="V251" i="9"/>
  <c r="V250" i="9"/>
  <c r="V242" i="9"/>
  <c r="V253" i="9"/>
  <c r="V238" i="9"/>
  <c r="V237" i="9"/>
  <c r="V244" i="9"/>
  <c r="U209" i="9"/>
  <c r="T153" i="8"/>
  <c r="U152" i="10"/>
  <c r="U233" i="10"/>
  <c r="U254" i="10"/>
  <c r="X246" i="11"/>
  <c r="W246" i="11"/>
  <c r="V249" i="13"/>
  <c r="V244" i="13"/>
  <c r="V253" i="13"/>
  <c r="V235" i="13"/>
  <c r="V238" i="13"/>
  <c r="V246" i="13"/>
  <c r="V241" i="13"/>
  <c r="V247" i="13"/>
  <c r="V248" i="13"/>
  <c r="V252" i="13"/>
  <c r="V234" i="13"/>
  <c r="V237" i="13"/>
  <c r="V242" i="13"/>
  <c r="V240" i="13"/>
  <c r="V239" i="13"/>
  <c r="V251" i="13"/>
  <c r="V236" i="13"/>
  <c r="V243" i="13"/>
  <c r="V250" i="13"/>
  <c r="V245" i="13"/>
  <c r="X237" i="11"/>
  <c r="W237" i="11"/>
  <c r="V242" i="8"/>
  <c r="V240" i="8"/>
  <c r="V239" i="8"/>
  <c r="V237" i="8"/>
  <c r="V235" i="8"/>
  <c r="V249" i="8"/>
  <c r="V248" i="8"/>
  <c r="V247" i="8"/>
  <c r="V236" i="8"/>
  <c r="V241" i="8"/>
  <c r="V244" i="8"/>
  <c r="V250" i="8"/>
  <c r="V238" i="8"/>
  <c r="V252" i="8"/>
  <c r="V253" i="8"/>
  <c r="V243" i="8"/>
  <c r="V251" i="8"/>
  <c r="V245" i="8"/>
  <c r="V246" i="8"/>
  <c r="V234" i="8"/>
  <c r="X219" i="12"/>
  <c r="W219" i="12"/>
  <c r="X250" i="11"/>
  <c r="W250" i="11"/>
  <c r="X250" i="12"/>
  <c r="W250" i="12"/>
  <c r="X211" i="12"/>
  <c r="W211" i="12"/>
  <c r="X213" i="11"/>
  <c r="W213" i="11"/>
  <c r="X245" i="11"/>
  <c r="W245" i="11"/>
  <c r="V152" i="5"/>
  <c r="V153" i="5"/>
  <c r="X238" i="11"/>
  <c r="W238" i="11"/>
  <c r="X253" i="12"/>
  <c r="W253" i="12"/>
  <c r="X220" i="12"/>
  <c r="W220" i="12"/>
  <c r="X241" i="11"/>
  <c r="W241" i="11"/>
  <c r="X224" i="12"/>
  <c r="W224" i="12"/>
  <c r="U209" i="7"/>
  <c r="U230" i="7"/>
  <c r="U153" i="12"/>
  <c r="X223" i="11"/>
  <c r="W223" i="11"/>
  <c r="X216" i="11"/>
  <c r="W216" i="11"/>
  <c r="T153" i="11"/>
  <c r="X236" i="11"/>
  <c r="W236" i="11"/>
  <c r="X225" i="12"/>
  <c r="W225" i="12"/>
  <c r="X212" i="11"/>
  <c r="W212" i="11"/>
  <c r="X242" i="12"/>
  <c r="W242" i="12"/>
  <c r="X210" i="11"/>
  <c r="W210" i="11"/>
  <c r="V220" i="9"/>
  <c r="V211" i="9"/>
  <c r="V210" i="9"/>
  <c r="V219" i="9"/>
  <c r="V212" i="9"/>
  <c r="V221" i="9"/>
  <c r="V216" i="9"/>
  <c r="V227" i="9"/>
  <c r="V226" i="9"/>
  <c r="V225" i="9"/>
  <c r="V213" i="9"/>
  <c r="V229" i="9"/>
  <c r="V218" i="9"/>
  <c r="V214" i="9"/>
  <c r="V217" i="9"/>
  <c r="V224" i="9"/>
  <c r="V223" i="9"/>
  <c r="V222" i="9"/>
  <c r="V215" i="9"/>
  <c r="U152" i="8"/>
  <c r="U233" i="8"/>
  <c r="U254" i="8"/>
  <c r="X243" i="12"/>
  <c r="W243" i="12"/>
  <c r="X247" i="12"/>
  <c r="W247" i="12"/>
  <c r="X210" i="12"/>
  <c r="W210" i="12"/>
  <c r="X223" i="12"/>
  <c r="W223" i="12"/>
  <c r="X218" i="11"/>
  <c r="W218" i="11"/>
  <c r="X222" i="11"/>
  <c r="W222" i="11"/>
  <c r="X222" i="12"/>
  <c r="W222" i="12"/>
  <c r="T255" i="13"/>
  <c r="T10" i="6"/>
  <c r="X244" i="12"/>
  <c r="W244" i="12"/>
  <c r="T153" i="10"/>
  <c r="X226" i="11"/>
  <c r="W226" i="11"/>
  <c r="X240" i="12"/>
  <c r="W240" i="12"/>
  <c r="V240" i="7"/>
  <c r="V251" i="7"/>
  <c r="V236" i="7"/>
  <c r="V252" i="7"/>
  <c r="V241" i="7"/>
  <c r="V249" i="7"/>
  <c r="V246" i="7"/>
  <c r="V242" i="7"/>
  <c r="V245" i="7"/>
  <c r="V244" i="7"/>
  <c r="V243" i="7"/>
  <c r="V250" i="7"/>
  <c r="V239" i="7"/>
  <c r="V235" i="7"/>
  <c r="V253" i="7"/>
  <c r="V247" i="7"/>
  <c r="V237" i="7"/>
  <c r="V238" i="7"/>
  <c r="V248" i="7"/>
  <c r="V234" i="7"/>
  <c r="X239" i="12"/>
  <c r="W239" i="12"/>
  <c r="X225" i="11"/>
  <c r="W225" i="11"/>
  <c r="X212" i="12"/>
  <c r="W212" i="12"/>
  <c r="X248" i="12"/>
  <c r="W248" i="12"/>
  <c r="X242" i="11"/>
  <c r="W242" i="11"/>
  <c r="X234" i="12"/>
  <c r="W234" i="12"/>
  <c r="X218" i="12"/>
  <c r="W218" i="12"/>
  <c r="U209" i="10"/>
  <c r="U230" i="10"/>
  <c r="X240" i="11"/>
  <c r="W240" i="11"/>
  <c r="X220" i="11"/>
  <c r="W220" i="11"/>
  <c r="W209" i="12"/>
  <c r="X216" i="12"/>
  <c r="W216" i="12"/>
  <c r="T255" i="7"/>
  <c r="T6" i="6"/>
  <c r="X221" i="11"/>
  <c r="W221" i="11"/>
  <c r="X214" i="11"/>
  <c r="W214" i="11"/>
  <c r="T255" i="8"/>
  <c r="T7" i="6"/>
  <c r="V215" i="13"/>
  <c r="V226" i="13"/>
  <c r="V220" i="13"/>
  <c r="V221" i="13"/>
  <c r="V227" i="13"/>
  <c r="V222" i="13"/>
  <c r="V212" i="13"/>
  <c r="V210" i="13"/>
  <c r="V219" i="13"/>
  <c r="V218" i="13"/>
  <c r="V216" i="13"/>
  <c r="V225" i="13"/>
  <c r="V214" i="13"/>
  <c r="V229" i="13"/>
  <c r="V223" i="13"/>
  <c r="V211" i="13"/>
  <c r="V217" i="13"/>
  <c r="V213" i="13"/>
  <c r="V228" i="13"/>
  <c r="V224" i="13"/>
  <c r="X217" i="12"/>
  <c r="W217" i="12"/>
  <c r="U152" i="7"/>
  <c r="U233" i="7"/>
  <c r="U254" i="7"/>
  <c r="X235" i="12"/>
  <c r="W235" i="12"/>
  <c r="X228" i="11"/>
  <c r="W228" i="11"/>
  <c r="X249" i="11"/>
  <c r="W249" i="11"/>
  <c r="X241" i="12"/>
  <c r="W241" i="12"/>
  <c r="X229" i="11"/>
  <c r="W229" i="11"/>
  <c r="X234" i="11"/>
  <c r="W234" i="11"/>
  <c r="X227" i="11"/>
  <c r="W227" i="11"/>
  <c r="X229" i="12"/>
  <c r="W229" i="12"/>
  <c r="X246" i="12"/>
  <c r="W246" i="12"/>
  <c r="W233" i="12"/>
  <c r="V246" i="10"/>
  <c r="V248" i="10"/>
  <c r="V251" i="10"/>
  <c r="V253" i="10"/>
  <c r="V242" i="10"/>
  <c r="V249" i="10"/>
  <c r="V243" i="10"/>
  <c r="V236" i="10"/>
  <c r="V234" i="10"/>
  <c r="V240" i="10"/>
  <c r="V238" i="10"/>
  <c r="V241" i="10"/>
  <c r="V244" i="10"/>
  <c r="V250" i="10"/>
  <c r="V247" i="10"/>
  <c r="V235" i="10"/>
  <c r="V245" i="10"/>
  <c r="V237" i="10"/>
  <c r="V239" i="10"/>
  <c r="V252" i="10"/>
  <c r="V230" i="11"/>
  <c r="V254" i="11"/>
  <c r="V255" i="11"/>
  <c r="V11" i="6"/>
  <c r="X211" i="11"/>
  <c r="W211" i="11"/>
  <c r="X227" i="12"/>
  <c r="W227" i="12"/>
  <c r="X237" i="12"/>
  <c r="W237" i="12"/>
  <c r="X239" i="11"/>
  <c r="W239" i="11"/>
  <c r="X248" i="11"/>
  <c r="W248" i="11"/>
  <c r="X238" i="12"/>
  <c r="W238" i="12"/>
  <c r="X215" i="11"/>
  <c r="W215" i="11"/>
  <c r="U152" i="13"/>
  <c r="U233" i="13"/>
  <c r="U254" i="13"/>
  <c r="V215" i="8"/>
  <c r="V229" i="8"/>
  <c r="V228" i="8"/>
  <c r="V225" i="8"/>
  <c r="V224" i="8"/>
  <c r="V222" i="8"/>
  <c r="V221" i="8"/>
  <c r="V227" i="8"/>
  <c r="V223" i="8"/>
  <c r="V219" i="8"/>
  <c r="V218" i="8"/>
  <c r="V216" i="8"/>
  <c r="V217" i="8"/>
  <c r="V212" i="8"/>
  <c r="V213" i="8"/>
  <c r="V220" i="8"/>
  <c r="V226" i="8"/>
  <c r="V211" i="8"/>
  <c r="V214" i="8"/>
  <c r="V210" i="8"/>
  <c r="X217" i="11"/>
  <c r="W217" i="11"/>
  <c r="U209" i="13"/>
  <c r="U230" i="13"/>
  <c r="X251" i="12"/>
  <c r="W251" i="12"/>
  <c r="T153" i="12"/>
  <c r="U153" i="8"/>
  <c r="U209" i="8"/>
  <c r="U230" i="8"/>
  <c r="U255" i="8"/>
  <c r="U7" i="6"/>
  <c r="X249" i="12"/>
  <c r="W249" i="12"/>
  <c r="X252" i="11"/>
  <c r="W252" i="11"/>
  <c r="X243" i="11"/>
  <c r="W243" i="11"/>
  <c r="X251" i="11"/>
  <c r="W251" i="11"/>
  <c r="X219" i="11"/>
  <c r="W219" i="11"/>
  <c r="X214" i="12"/>
  <c r="W214" i="12"/>
  <c r="X224" i="11"/>
  <c r="W224" i="11"/>
  <c r="X213" i="12"/>
  <c r="W213" i="12"/>
  <c r="T153" i="9"/>
  <c r="V214" i="7"/>
  <c r="V215" i="7"/>
  <c r="V221" i="7"/>
  <c r="V216" i="7"/>
  <c r="V211" i="7"/>
  <c r="V224" i="7"/>
  <c r="V218" i="7"/>
  <c r="V227" i="7"/>
  <c r="V220" i="7"/>
  <c r="V228" i="7"/>
  <c r="V219" i="7"/>
  <c r="V226" i="7"/>
  <c r="V210" i="7"/>
  <c r="V222" i="7"/>
  <c r="V225" i="7"/>
  <c r="V223" i="7"/>
  <c r="V217" i="7"/>
  <c r="V213" i="7"/>
  <c r="V212" i="7"/>
  <c r="V229" i="7"/>
  <c r="X247" i="11"/>
  <c r="W247" i="11"/>
  <c r="X253" i="11"/>
  <c r="W253" i="11"/>
  <c r="X228" i="12"/>
  <c r="W228" i="12"/>
  <c r="X221" i="12"/>
  <c r="W221" i="12"/>
  <c r="W233" i="11"/>
  <c r="V254" i="12"/>
  <c r="V230" i="12"/>
  <c r="V255" i="12"/>
  <c r="V12" i="6"/>
  <c r="U152" i="11"/>
  <c r="X252" i="12"/>
  <c r="W252" i="12"/>
  <c r="U152" i="9"/>
  <c r="U153" i="9"/>
  <c r="U233" i="9"/>
  <c r="U254" i="9"/>
  <c r="W209" i="11"/>
  <c r="X245" i="12"/>
  <c r="W245" i="12"/>
  <c r="X236" i="12"/>
  <c r="W236" i="12"/>
  <c r="X215" i="12"/>
  <c r="W215" i="12"/>
  <c r="U255" i="10"/>
  <c r="U9" i="6"/>
  <c r="X233" i="11"/>
  <c r="X254" i="11"/>
  <c r="X209" i="11"/>
  <c r="X230" i="11"/>
  <c r="X255" i="11"/>
  <c r="X11" i="6"/>
  <c r="V152" i="10"/>
  <c r="V233" i="10"/>
  <c r="V254" i="10"/>
  <c r="X239" i="9"/>
  <c r="X242" i="9"/>
  <c r="X241" i="9"/>
  <c r="X240" i="9"/>
  <c r="X253" i="9"/>
  <c r="X252" i="9"/>
  <c r="X237" i="9"/>
  <c r="X247" i="9"/>
  <c r="X251" i="9"/>
  <c r="X235" i="9"/>
  <c r="X245" i="9"/>
  <c r="X250" i="9"/>
  <c r="X238" i="9"/>
  <c r="X236" i="9"/>
  <c r="X244" i="9"/>
  <c r="X248" i="9"/>
  <c r="X243" i="9"/>
  <c r="X234" i="9"/>
  <c r="X246" i="9"/>
  <c r="X249" i="9"/>
  <c r="X239" i="13"/>
  <c r="X250" i="13"/>
  <c r="X245" i="13"/>
  <c r="X240" i="13"/>
  <c r="X244" i="13"/>
  <c r="X236" i="13"/>
  <c r="X252" i="13"/>
  <c r="X249" i="13"/>
  <c r="X243" i="13"/>
  <c r="X248" i="13"/>
  <c r="X251" i="13"/>
  <c r="X235" i="13"/>
  <c r="X247" i="13"/>
  <c r="X242" i="13"/>
  <c r="X238" i="13"/>
  <c r="X237" i="13"/>
  <c r="X246" i="13"/>
  <c r="X241" i="13"/>
  <c r="X253" i="13"/>
  <c r="X234" i="13"/>
  <c r="V152" i="9"/>
  <c r="V233" i="9"/>
  <c r="V254" i="9"/>
  <c r="W230" i="11"/>
  <c r="W254" i="11"/>
  <c r="W255" i="11"/>
  <c r="W11" i="6"/>
  <c r="X221" i="8"/>
  <c r="X223" i="8"/>
  <c r="X227" i="8"/>
  <c r="X229" i="8"/>
  <c r="X225" i="8"/>
  <c r="X219" i="8"/>
  <c r="X214" i="8"/>
  <c r="X216" i="8"/>
  <c r="X211" i="8"/>
  <c r="X224" i="8"/>
  <c r="X220" i="8"/>
  <c r="X228" i="8"/>
  <c r="X212" i="8"/>
  <c r="X226" i="8"/>
  <c r="X218" i="8"/>
  <c r="X222" i="8"/>
  <c r="X210" i="8"/>
  <c r="X215" i="8"/>
  <c r="X217" i="8"/>
  <c r="X213" i="8"/>
  <c r="W230" i="12"/>
  <c r="U153" i="11"/>
  <c r="W245" i="8"/>
  <c r="W244" i="8"/>
  <c r="W238" i="8"/>
  <c r="W241" i="8"/>
  <c r="W252" i="8"/>
  <c r="W251" i="8"/>
  <c r="W250" i="8"/>
  <c r="W239" i="8"/>
  <c r="W240" i="8"/>
  <c r="W236" i="8"/>
  <c r="W247" i="8"/>
  <c r="W253" i="8"/>
  <c r="W246" i="8"/>
  <c r="W243" i="8"/>
  <c r="W234" i="8"/>
  <c r="W237" i="8"/>
  <c r="W235" i="8"/>
  <c r="W242" i="8"/>
  <c r="W248" i="8"/>
  <c r="W249" i="8"/>
  <c r="W234" i="13"/>
  <c r="W235" i="13"/>
  <c r="W245" i="13"/>
  <c r="W248" i="13"/>
  <c r="W241" i="13"/>
  <c r="W252" i="13"/>
  <c r="W247" i="13"/>
  <c r="W240" i="13"/>
  <c r="W236" i="13"/>
  <c r="W242" i="13"/>
  <c r="W243" i="13"/>
  <c r="W249" i="13"/>
  <c r="W246" i="13"/>
  <c r="W239" i="13"/>
  <c r="W253" i="13"/>
  <c r="W251" i="13"/>
  <c r="W237" i="13"/>
  <c r="W244" i="13"/>
  <c r="W238" i="13"/>
  <c r="W250" i="13"/>
  <c r="W152" i="5"/>
  <c r="U255" i="13"/>
  <c r="U10" i="6"/>
  <c r="U153" i="13"/>
  <c r="V152" i="8"/>
  <c r="V153" i="8"/>
  <c r="V209" i="8"/>
  <c r="V230" i="8"/>
  <c r="W217" i="7"/>
  <c r="W219" i="7"/>
  <c r="W212" i="7"/>
  <c r="W210" i="7"/>
  <c r="W225" i="7"/>
  <c r="W228" i="7"/>
  <c r="W226" i="7"/>
  <c r="W222" i="7"/>
  <c r="W221" i="7"/>
  <c r="W218" i="7"/>
  <c r="W223" i="7"/>
  <c r="W214" i="7"/>
  <c r="W216" i="7"/>
  <c r="W229" i="7"/>
  <c r="W213" i="7"/>
  <c r="W211" i="7"/>
  <c r="W220" i="7"/>
  <c r="W215" i="7"/>
  <c r="W227" i="7"/>
  <c r="W224" i="7"/>
  <c r="X233" i="12"/>
  <c r="X254" i="12"/>
  <c r="V209" i="13"/>
  <c r="V230" i="13"/>
  <c r="V152" i="11"/>
  <c r="U153" i="7"/>
  <c r="X226" i="9"/>
  <c r="X210" i="9"/>
  <c r="X217" i="9"/>
  <c r="X216" i="9"/>
  <c r="X215" i="9"/>
  <c r="X220" i="9"/>
  <c r="X229" i="9"/>
  <c r="X213" i="9"/>
  <c r="X224" i="9"/>
  <c r="X218" i="9"/>
  <c r="X222" i="9"/>
  <c r="X221" i="9"/>
  <c r="X223" i="9"/>
  <c r="X211" i="9"/>
  <c r="X212" i="9"/>
  <c r="X219" i="9"/>
  <c r="X225" i="9"/>
  <c r="X227" i="9"/>
  <c r="X214" i="9"/>
  <c r="X226" i="13"/>
  <c r="X210" i="13"/>
  <c r="X216" i="13"/>
  <c r="X211" i="13"/>
  <c r="X224" i="13"/>
  <c r="X214" i="13"/>
  <c r="X221" i="13"/>
  <c r="X219" i="13"/>
  <c r="X218" i="13"/>
  <c r="X213" i="13"/>
  <c r="X228" i="13"/>
  <c r="X215" i="13"/>
  <c r="X220" i="13"/>
  <c r="X225" i="13"/>
  <c r="X229" i="13"/>
  <c r="X217" i="13"/>
  <c r="X212" i="13"/>
  <c r="X222" i="13"/>
  <c r="X223" i="13"/>
  <c r="X227" i="13"/>
  <c r="V209" i="10"/>
  <c r="V230" i="10"/>
  <c r="V255" i="10"/>
  <c r="V9" i="6"/>
  <c r="X252" i="10"/>
  <c r="X239" i="10"/>
  <c r="X238" i="10"/>
  <c r="X237" i="10"/>
  <c r="X236" i="10"/>
  <c r="X250" i="10"/>
  <c r="X242" i="10"/>
  <c r="X248" i="10"/>
  <c r="X235" i="10"/>
  <c r="X253" i="10"/>
  <c r="X251" i="10"/>
  <c r="X240" i="10"/>
  <c r="X241" i="10"/>
  <c r="X244" i="10"/>
  <c r="X247" i="10"/>
  <c r="X245" i="10"/>
  <c r="X249" i="10"/>
  <c r="X246" i="10"/>
  <c r="X234" i="10"/>
  <c r="X243" i="10"/>
  <c r="W224" i="10"/>
  <c r="W219" i="10"/>
  <c r="W218" i="10"/>
  <c r="W217" i="10"/>
  <c r="W223" i="10"/>
  <c r="W226" i="10"/>
  <c r="W221" i="10"/>
  <c r="W227" i="10"/>
  <c r="W220" i="10"/>
  <c r="W211" i="10"/>
  <c r="W216" i="10"/>
  <c r="W229" i="10"/>
  <c r="W215" i="10"/>
  <c r="W213" i="10"/>
  <c r="W210" i="10"/>
  <c r="W228" i="10"/>
  <c r="W214" i="10"/>
  <c r="W225" i="10"/>
  <c r="W222" i="10"/>
  <c r="W212" i="10"/>
  <c r="V152" i="12"/>
  <c r="V153" i="12"/>
  <c r="V152" i="7"/>
  <c r="V153" i="7"/>
  <c r="V233" i="7"/>
  <c r="V254" i="7"/>
  <c r="X248" i="8"/>
  <c r="X243" i="8"/>
  <c r="X250" i="8"/>
  <c r="X249" i="8"/>
  <c r="X239" i="8"/>
  <c r="X244" i="8"/>
  <c r="X253" i="8"/>
  <c r="X245" i="8"/>
  <c r="X246" i="8"/>
  <c r="X251" i="8"/>
  <c r="X234" i="8"/>
  <c r="X236" i="8"/>
  <c r="X242" i="8"/>
  <c r="X240" i="8"/>
  <c r="X238" i="8"/>
  <c r="X241" i="8"/>
  <c r="X252" i="8"/>
  <c r="X247" i="8"/>
  <c r="X235" i="8"/>
  <c r="X237" i="8"/>
  <c r="V209" i="7"/>
  <c r="V230" i="7"/>
  <c r="V255" i="7"/>
  <c r="V6" i="6"/>
  <c r="W249" i="10"/>
  <c r="W236" i="10"/>
  <c r="W252" i="10"/>
  <c r="W235" i="10"/>
  <c r="W234" i="10"/>
  <c r="W246" i="10"/>
  <c r="W245" i="10"/>
  <c r="W247" i="10"/>
  <c r="W238" i="10"/>
  <c r="W241" i="10"/>
  <c r="W243" i="10"/>
  <c r="W250" i="10"/>
  <c r="W253" i="10"/>
  <c r="W239" i="10"/>
  <c r="W244" i="10"/>
  <c r="W242" i="10"/>
  <c r="W248" i="10"/>
  <c r="W237" i="10"/>
  <c r="W240" i="10"/>
  <c r="W251" i="10"/>
  <c r="X227" i="10"/>
  <c r="X211" i="10"/>
  <c r="X221" i="10"/>
  <c r="X220" i="10"/>
  <c r="X223" i="10"/>
  <c r="X222" i="10"/>
  <c r="X225" i="10"/>
  <c r="X210" i="10"/>
  <c r="X228" i="10"/>
  <c r="X229" i="10"/>
  <c r="X213" i="10"/>
  <c r="X219" i="10"/>
  <c r="X217" i="10"/>
  <c r="X214" i="10"/>
  <c r="X226" i="10"/>
  <c r="X218" i="10"/>
  <c r="X216" i="10"/>
  <c r="X224" i="10"/>
  <c r="X212" i="10"/>
  <c r="X215" i="10"/>
  <c r="X247" i="7"/>
  <c r="X244" i="7"/>
  <c r="X252" i="7"/>
  <c r="X242" i="7"/>
  <c r="X241" i="7"/>
  <c r="X240" i="7"/>
  <c r="X243" i="7"/>
  <c r="X246" i="7"/>
  <c r="X234" i="7"/>
  <c r="X236" i="7"/>
  <c r="X250" i="7"/>
  <c r="X251" i="7"/>
  <c r="X235" i="7"/>
  <c r="X239" i="7"/>
  <c r="X238" i="7"/>
  <c r="X237" i="7"/>
  <c r="X253" i="7"/>
  <c r="X245" i="7"/>
  <c r="X249" i="7"/>
  <c r="X248" i="7"/>
  <c r="W252" i="9"/>
  <c r="W236" i="9"/>
  <c r="W239" i="9"/>
  <c r="W238" i="9"/>
  <c r="W237" i="9"/>
  <c r="W251" i="9"/>
  <c r="W250" i="9"/>
  <c r="W249" i="9"/>
  <c r="W247" i="9"/>
  <c r="W244" i="9"/>
  <c r="W248" i="9"/>
  <c r="W253" i="9"/>
  <c r="W243" i="9"/>
  <c r="W246" i="9"/>
  <c r="W234" i="9"/>
  <c r="W242" i="9"/>
  <c r="W235" i="9"/>
  <c r="W240" i="9"/>
  <c r="W245" i="9"/>
  <c r="W241" i="9"/>
  <c r="V233" i="8"/>
  <c r="V254" i="8"/>
  <c r="U153" i="10"/>
  <c r="X220" i="7"/>
  <c r="X214" i="7"/>
  <c r="X226" i="7"/>
  <c r="X228" i="7"/>
  <c r="X212" i="7"/>
  <c r="X221" i="7"/>
  <c r="X210" i="7"/>
  <c r="X227" i="7"/>
  <c r="X224" i="7"/>
  <c r="X222" i="7"/>
  <c r="X211" i="7"/>
  <c r="X223" i="7"/>
  <c r="X219" i="7"/>
  <c r="X216" i="7"/>
  <c r="X215" i="7"/>
  <c r="X213" i="7"/>
  <c r="X217" i="7"/>
  <c r="X229" i="7"/>
  <c r="X225" i="7"/>
  <c r="X218" i="7"/>
  <c r="W254" i="12"/>
  <c r="W241" i="7"/>
  <c r="W244" i="7"/>
  <c r="W252" i="7"/>
  <c r="W236" i="7"/>
  <c r="W239" i="7"/>
  <c r="W238" i="7"/>
  <c r="W249" i="7"/>
  <c r="W247" i="7"/>
  <c r="W248" i="7"/>
  <c r="W245" i="7"/>
  <c r="W246" i="7"/>
  <c r="W243" i="7"/>
  <c r="W253" i="7"/>
  <c r="W235" i="7"/>
  <c r="W250" i="7"/>
  <c r="W240" i="7"/>
  <c r="W237" i="7"/>
  <c r="W234" i="7"/>
  <c r="W251" i="7"/>
  <c r="W242" i="7"/>
  <c r="W218" i="8"/>
  <c r="W219" i="8"/>
  <c r="W212" i="8"/>
  <c r="W226" i="8"/>
  <c r="W222" i="8"/>
  <c r="W215" i="8"/>
  <c r="W229" i="8"/>
  <c r="W224" i="8"/>
  <c r="W228" i="8"/>
  <c r="W223" i="8"/>
  <c r="W213" i="8"/>
  <c r="W217" i="8"/>
  <c r="W216" i="8"/>
  <c r="W221" i="8"/>
  <c r="W225" i="8"/>
  <c r="W227" i="8"/>
  <c r="W211" i="8"/>
  <c r="W220" i="8"/>
  <c r="W214" i="8"/>
  <c r="W210" i="8"/>
  <c r="X209" i="12"/>
  <c r="X230" i="12"/>
  <c r="X255" i="12"/>
  <c r="X12" i="6"/>
  <c r="V209" i="9"/>
  <c r="U255" i="7"/>
  <c r="U6" i="6"/>
  <c r="W223" i="9"/>
  <c r="W214" i="9"/>
  <c r="W213" i="9"/>
  <c r="W212" i="9"/>
  <c r="W216" i="9"/>
  <c r="W224" i="9"/>
  <c r="W218" i="9"/>
  <c r="W225" i="9"/>
  <c r="W220" i="9"/>
  <c r="W219" i="9"/>
  <c r="W229" i="9"/>
  <c r="W217" i="9"/>
  <c r="W221" i="9"/>
  <c r="W210" i="9"/>
  <c r="W215" i="9"/>
  <c r="W227" i="9"/>
  <c r="W211" i="9"/>
  <c r="W222" i="9"/>
  <c r="W226" i="9"/>
  <c r="V152" i="13"/>
  <c r="V233" i="13"/>
  <c r="V254" i="13"/>
  <c r="W223" i="13"/>
  <c r="W218" i="13"/>
  <c r="W229" i="13"/>
  <c r="W211" i="13"/>
  <c r="W210" i="13"/>
  <c r="W228" i="13"/>
  <c r="W215" i="13"/>
  <c r="W213" i="13"/>
  <c r="W226" i="13"/>
  <c r="W214" i="13"/>
  <c r="W225" i="13"/>
  <c r="W212" i="13"/>
  <c r="W217" i="13"/>
  <c r="W216" i="13"/>
  <c r="W221" i="13"/>
  <c r="W224" i="13"/>
  <c r="W219" i="13"/>
  <c r="W220" i="13"/>
  <c r="W222" i="13"/>
  <c r="W227" i="13"/>
  <c r="B27" i="9"/>
  <c r="D27" i="9"/>
  <c r="W152" i="7"/>
  <c r="W233" i="7"/>
  <c r="W254" i="7"/>
  <c r="X209" i="7"/>
  <c r="X230" i="7"/>
  <c r="X233" i="7"/>
  <c r="X254" i="7"/>
  <c r="X255" i="7"/>
  <c r="X6" i="6"/>
  <c r="X152" i="5"/>
  <c r="X152" i="8"/>
  <c r="X233" i="8"/>
  <c r="X254" i="8"/>
  <c r="W152" i="12"/>
  <c r="W153" i="12"/>
  <c r="V255" i="13"/>
  <c r="V10" i="6"/>
  <c r="W209" i="7"/>
  <c r="W230" i="7"/>
  <c r="W255" i="12"/>
  <c r="W12" i="6"/>
  <c r="V153" i="9"/>
  <c r="W152" i="10"/>
  <c r="W233" i="10"/>
  <c r="W254" i="10"/>
  <c r="W153" i="5"/>
  <c r="X152" i="10"/>
  <c r="X153" i="10"/>
  <c r="X233" i="10"/>
  <c r="X254" i="10"/>
  <c r="X209" i="13"/>
  <c r="X230" i="13"/>
  <c r="X152" i="9"/>
  <c r="X153" i="9"/>
  <c r="X209" i="9"/>
  <c r="V153" i="13"/>
  <c r="W209" i="8"/>
  <c r="W230" i="8"/>
  <c r="X209" i="10"/>
  <c r="X230" i="10"/>
  <c r="X255" i="10"/>
  <c r="X9" i="6"/>
  <c r="W209" i="10"/>
  <c r="W230" i="10"/>
  <c r="W255" i="10"/>
  <c r="W9" i="6"/>
  <c r="V255" i="8"/>
  <c r="V7" i="6"/>
  <c r="X233" i="9"/>
  <c r="X254" i="9"/>
  <c r="W209" i="9"/>
  <c r="W152" i="9"/>
  <c r="W233" i="9"/>
  <c r="W254" i="9"/>
  <c r="V153" i="10"/>
  <c r="W152" i="8"/>
  <c r="W233" i="8"/>
  <c r="W254" i="8"/>
  <c r="W209" i="13"/>
  <c r="W230" i="13"/>
  <c r="X152" i="7"/>
  <c r="V153" i="11"/>
  <c r="W152" i="13"/>
  <c r="W233" i="13"/>
  <c r="W254" i="13"/>
  <c r="X153" i="8"/>
  <c r="X209" i="8"/>
  <c r="X230" i="8"/>
  <c r="X255" i="8"/>
  <c r="X7" i="6"/>
  <c r="W152" i="11"/>
  <c r="X153" i="5"/>
  <c r="X152" i="13"/>
  <c r="X153" i="13"/>
  <c r="X233" i="13"/>
  <c r="X254" i="13"/>
  <c r="X152" i="11"/>
  <c r="G25" i="9"/>
  <c r="G27" i="9"/>
  <c r="W255" i="8"/>
  <c r="W7" i="6"/>
  <c r="X255" i="13"/>
  <c r="X10" i="6"/>
  <c r="W255" i="7"/>
  <c r="W6" i="6"/>
  <c r="W255" i="13"/>
  <c r="W10" i="6"/>
  <c r="W153" i="8"/>
  <c r="W153" i="13"/>
  <c r="X152" i="12"/>
  <c r="X153" i="12"/>
  <c r="W153" i="11"/>
  <c r="X153" i="7"/>
  <c r="W153" i="9"/>
  <c r="W153" i="10"/>
  <c r="W153" i="7"/>
  <c r="X153" i="11"/>
  <c r="C177" i="9"/>
  <c r="C228" i="9"/>
  <c r="B230" i="9"/>
  <c r="B255" i="9"/>
  <c r="B8" i="6"/>
  <c r="B13" i="6"/>
  <c r="B20" i="6"/>
  <c r="D177" i="9"/>
  <c r="D228" i="9"/>
  <c r="D230" i="9"/>
  <c r="D255" i="9"/>
  <c r="C230" i="9"/>
  <c r="C255" i="9"/>
  <c r="C8" i="6"/>
  <c r="B23" i="6"/>
  <c r="B24" i="6"/>
  <c r="B21" i="6"/>
  <c r="B19" i="6"/>
  <c r="B18" i="6"/>
  <c r="B22" i="6"/>
  <c r="B17" i="6"/>
  <c r="D8" i="6"/>
  <c r="E177" i="9"/>
  <c r="E228" i="9"/>
  <c r="E230" i="9"/>
  <c r="E255" i="9"/>
  <c r="B25" i="6"/>
  <c r="F177" i="9"/>
  <c r="F228" i="9"/>
  <c r="F230" i="9"/>
  <c r="F255" i="9"/>
  <c r="E8" i="6"/>
  <c r="F8" i="6"/>
  <c r="G177" i="9"/>
  <c r="G228" i="9"/>
  <c r="G230" i="9"/>
  <c r="G255" i="9"/>
  <c r="G8" i="6"/>
  <c r="H177" i="9"/>
  <c r="H228" i="9"/>
  <c r="H230" i="9"/>
  <c r="H255" i="9"/>
  <c r="H8" i="6"/>
  <c r="I177" i="9"/>
  <c r="I228" i="9"/>
  <c r="I230" i="9"/>
  <c r="I255" i="9"/>
  <c r="J177" i="9"/>
  <c r="J228" i="9"/>
  <c r="J230" i="9"/>
  <c r="J255" i="9"/>
  <c r="I8" i="6"/>
  <c r="J8" i="6"/>
  <c r="K177" i="9"/>
  <c r="K228" i="9"/>
  <c r="K230" i="9"/>
  <c r="K255" i="9"/>
  <c r="K8" i="6"/>
  <c r="L177" i="9"/>
  <c r="L228" i="9"/>
  <c r="L230" i="9"/>
  <c r="L255" i="9"/>
  <c r="L8" i="6"/>
  <c r="M177" i="9"/>
  <c r="M228" i="9"/>
  <c r="M230" i="9"/>
  <c r="M255" i="9"/>
  <c r="N177" i="9"/>
  <c r="N228" i="9"/>
  <c r="N230" i="9"/>
  <c r="N255" i="9"/>
  <c r="M8" i="6"/>
  <c r="O177" i="9"/>
  <c r="O228" i="9"/>
  <c r="O230" i="9"/>
  <c r="O255" i="9"/>
  <c r="N8" i="6"/>
  <c r="O8" i="6"/>
  <c r="P177" i="9"/>
  <c r="P228" i="9"/>
  <c r="P230" i="9"/>
  <c r="P255" i="9"/>
  <c r="P8" i="6"/>
  <c r="Q177" i="9"/>
  <c r="Q228" i="9"/>
  <c r="Q230" i="9"/>
  <c r="Q255" i="9"/>
  <c r="R177" i="9"/>
  <c r="R228" i="9"/>
  <c r="R230" i="9"/>
  <c r="R255" i="9"/>
  <c r="Q8" i="6"/>
  <c r="S177" i="9"/>
  <c r="S228" i="9"/>
  <c r="S230" i="9"/>
  <c r="S255" i="9"/>
  <c r="R8" i="6"/>
  <c r="S8" i="6"/>
  <c r="T177" i="9"/>
  <c r="T228" i="9"/>
  <c r="T230" i="9"/>
  <c r="T255" i="9"/>
  <c r="T8" i="6"/>
  <c r="U177" i="9"/>
  <c r="U228" i="9"/>
  <c r="U230" i="9"/>
  <c r="U255" i="9"/>
  <c r="U8" i="6"/>
  <c r="V177" i="9"/>
  <c r="V228" i="9"/>
  <c r="V230" i="9"/>
  <c r="V255" i="9"/>
  <c r="W177" i="9"/>
  <c r="W228" i="9"/>
  <c r="W230" i="9"/>
  <c r="W255" i="9"/>
  <c r="V8" i="6"/>
  <c r="X177" i="9"/>
  <c r="X228" i="9"/>
  <c r="X230" i="9"/>
  <c r="X255" i="9"/>
  <c r="W8" i="6"/>
  <c r="X8" i="6"/>
  <c r="C218" i="5"/>
  <c r="C246" i="5"/>
  <c r="C223" i="5"/>
  <c r="C244" i="5"/>
  <c r="C242" i="5"/>
  <c r="C245" i="5"/>
  <c r="C216" i="5"/>
  <c r="C213" i="5"/>
  <c r="C212" i="5"/>
  <c r="C220" i="5"/>
  <c r="C215" i="5"/>
  <c r="C221" i="5"/>
  <c r="C235" i="5"/>
  <c r="C217" i="5"/>
  <c r="C234" i="5"/>
  <c r="C211" i="5"/>
  <c r="C214" i="5"/>
  <c r="C252" i="5"/>
  <c r="C243" i="5"/>
  <c r="C247" i="5"/>
  <c r="C238" i="5"/>
  <c r="C229" i="5"/>
  <c r="C219" i="5"/>
  <c r="C210" i="5"/>
  <c r="C253" i="5"/>
  <c r="C239" i="5"/>
  <c r="C226" i="5"/>
  <c r="C227" i="5"/>
  <c r="C241" i="5"/>
  <c r="C224" i="5"/>
  <c r="C228" i="5"/>
  <c r="C236" i="5"/>
  <c r="C237" i="5"/>
  <c r="C249" i="5"/>
  <c r="C240" i="5"/>
  <c r="C250" i="5"/>
  <c r="C248" i="5"/>
  <c r="C222" i="5"/>
  <c r="C251" i="5"/>
  <c r="C225" i="5"/>
  <c r="D228" i="5"/>
  <c r="C233" i="5"/>
  <c r="C209" i="5"/>
  <c r="D221" i="5"/>
  <c r="E249" i="5"/>
  <c r="C230" i="5"/>
  <c r="D209" i="5"/>
  <c r="D229" i="5"/>
  <c r="C254" i="5"/>
  <c r="D244" i="5"/>
  <c r="E236" i="5"/>
  <c r="E222" i="5"/>
  <c r="E211" i="5"/>
  <c r="E239" i="5"/>
  <c r="E237" i="5"/>
  <c r="E213" i="5"/>
  <c r="E214" i="5"/>
  <c r="E235" i="5"/>
  <c r="E220" i="5"/>
  <c r="E243" i="5"/>
  <c r="E248" i="5"/>
  <c r="E234" i="5"/>
  <c r="E244" i="5"/>
  <c r="E228" i="5"/>
  <c r="E246" i="5"/>
  <c r="E229" i="5"/>
  <c r="D252" i="5"/>
  <c r="D240" i="5"/>
  <c r="D223" i="5"/>
  <c r="D226" i="5"/>
  <c r="D216" i="5"/>
  <c r="D218" i="5"/>
  <c r="D217" i="5"/>
  <c r="D242" i="5"/>
  <c r="D215" i="5"/>
  <c r="D253" i="5"/>
  <c r="D243" i="5"/>
  <c r="D241" i="5"/>
  <c r="D239" i="5"/>
  <c r="D210" i="5"/>
  <c r="D219" i="5"/>
  <c r="D238" i="5"/>
  <c r="D222" i="5"/>
  <c r="D251" i="5"/>
  <c r="D234" i="5"/>
  <c r="D249" i="5"/>
  <c r="D214" i="5"/>
  <c r="D236" i="5"/>
  <c r="D245" i="5"/>
  <c r="D250" i="5"/>
  <c r="D247" i="5"/>
  <c r="D211" i="5"/>
  <c r="D212" i="5"/>
  <c r="D213" i="5"/>
  <c r="D235" i="5"/>
  <c r="D246" i="5"/>
  <c r="D220" i="5"/>
  <c r="D227" i="5"/>
  <c r="D224" i="5"/>
  <c r="D225" i="5"/>
  <c r="D248" i="5"/>
  <c r="D233" i="5"/>
  <c r="D237" i="5"/>
  <c r="C255" i="5"/>
  <c r="C5" i="6"/>
  <c r="E240" i="5"/>
  <c r="E219" i="5"/>
  <c r="E233" i="5"/>
  <c r="E221" i="5"/>
  <c r="E241" i="5"/>
  <c r="E217" i="5"/>
  <c r="E209" i="5"/>
  <c r="E251" i="5"/>
  <c r="E223" i="5"/>
  <c r="E226" i="5"/>
  <c r="E242" i="5"/>
  <c r="E216" i="5"/>
  <c r="E247" i="5"/>
  <c r="E225" i="5"/>
  <c r="E212" i="5"/>
  <c r="E245" i="5"/>
  <c r="E252" i="5"/>
  <c r="E224" i="5"/>
  <c r="E210" i="5"/>
  <c r="E253" i="5"/>
  <c r="E218" i="5"/>
  <c r="E227" i="5"/>
  <c r="E215" i="5"/>
  <c r="E238" i="5"/>
  <c r="E250" i="5"/>
  <c r="D230" i="5"/>
  <c r="F210" i="5"/>
  <c r="F214" i="5"/>
  <c r="F238" i="5"/>
  <c r="F236" i="5"/>
  <c r="F218" i="5"/>
  <c r="F249" i="5"/>
  <c r="F252" i="5"/>
  <c r="F247" i="5"/>
  <c r="F223" i="5"/>
  <c r="F228" i="5"/>
  <c r="F224" i="5"/>
  <c r="F243" i="5"/>
  <c r="F217" i="5"/>
  <c r="F235" i="5"/>
  <c r="F213" i="5"/>
  <c r="F240" i="5"/>
  <c r="F239" i="5"/>
  <c r="F251" i="5"/>
  <c r="F225" i="5"/>
  <c r="F242" i="5"/>
  <c r="F216" i="5"/>
  <c r="F229" i="5"/>
  <c r="F237" i="5"/>
  <c r="F211" i="5"/>
  <c r="F222" i="5"/>
  <c r="F253" i="5"/>
  <c r="F234" i="5"/>
  <c r="F250" i="5"/>
  <c r="F215" i="5"/>
  <c r="F219" i="5"/>
  <c r="F245" i="5"/>
  <c r="F244" i="5"/>
  <c r="F226" i="5"/>
  <c r="F220" i="5"/>
  <c r="F212" i="5"/>
  <c r="F248" i="5"/>
  <c r="F241" i="5"/>
  <c r="F227" i="5"/>
  <c r="F246" i="5"/>
  <c r="F209" i="5"/>
  <c r="F221" i="5"/>
  <c r="F233" i="5"/>
  <c r="D254" i="5"/>
  <c r="C13" i="6"/>
  <c r="C17" i="6"/>
  <c r="E254" i="5"/>
  <c r="E230" i="5"/>
  <c r="F254" i="5"/>
  <c r="D255" i="5"/>
  <c r="D5" i="6"/>
  <c r="F230" i="5"/>
  <c r="G245" i="5"/>
  <c r="G217" i="5"/>
  <c r="G241" i="5"/>
  <c r="G235" i="5"/>
  <c r="G252" i="5"/>
  <c r="G212" i="5"/>
  <c r="G244" i="5"/>
  <c r="G210" i="5"/>
  <c r="G242" i="5"/>
  <c r="G219" i="5"/>
  <c r="G227" i="5"/>
  <c r="G240" i="5"/>
  <c r="G246" i="5"/>
  <c r="G234" i="5"/>
  <c r="G214" i="5"/>
  <c r="G238" i="5"/>
  <c r="G221" i="5"/>
  <c r="G249" i="5"/>
  <c r="G211" i="5"/>
  <c r="G226" i="5"/>
  <c r="G213" i="5"/>
  <c r="G243" i="5"/>
  <c r="G220" i="5"/>
  <c r="G216" i="5"/>
  <c r="G251" i="5"/>
  <c r="G250" i="5"/>
  <c r="G223" i="5"/>
  <c r="G224" i="5"/>
  <c r="G248" i="5"/>
  <c r="G215" i="5"/>
  <c r="G247" i="5"/>
  <c r="G239" i="5"/>
  <c r="G218" i="5"/>
  <c r="G228" i="5"/>
  <c r="G222" i="5"/>
  <c r="G233" i="5"/>
  <c r="G225" i="5"/>
  <c r="G253" i="5"/>
  <c r="G237" i="5"/>
  <c r="G236" i="5"/>
  <c r="G209" i="5"/>
  <c r="G229" i="5"/>
  <c r="D13" i="6"/>
  <c r="D17" i="6"/>
  <c r="C18" i="6"/>
  <c r="C23" i="6"/>
  <c r="C24" i="6"/>
  <c r="C21" i="6"/>
  <c r="C19" i="6"/>
  <c r="C22" i="6"/>
  <c r="C20" i="6"/>
  <c r="E255" i="5"/>
  <c r="E5" i="6"/>
  <c r="F255" i="5"/>
  <c r="F5" i="6"/>
  <c r="G254" i="5"/>
  <c r="G230" i="5"/>
  <c r="H238" i="5"/>
  <c r="H221" i="5"/>
  <c r="H215" i="5"/>
  <c r="H250" i="5"/>
  <c r="H229" i="5"/>
  <c r="H213" i="5"/>
  <c r="H235" i="5"/>
  <c r="H228" i="5"/>
  <c r="H222" i="5"/>
  <c r="H223" i="5"/>
  <c r="H234" i="5"/>
  <c r="H243" i="5"/>
  <c r="H212" i="5"/>
  <c r="H245" i="5"/>
  <c r="H246" i="5"/>
  <c r="H248" i="5"/>
  <c r="H247" i="5"/>
  <c r="H253" i="5"/>
  <c r="H211" i="5"/>
  <c r="H241" i="5"/>
  <c r="H224" i="5"/>
  <c r="H239" i="5"/>
  <c r="H227" i="5"/>
  <c r="H242" i="5"/>
  <c r="H218" i="5"/>
  <c r="H237" i="5"/>
  <c r="H244" i="5"/>
  <c r="H226" i="5"/>
  <c r="H252" i="5"/>
  <c r="H240" i="5"/>
  <c r="H220" i="5"/>
  <c r="H214" i="5"/>
  <c r="H217" i="5"/>
  <c r="H210" i="5"/>
  <c r="H236" i="5"/>
  <c r="H216" i="5"/>
  <c r="H251" i="5"/>
  <c r="H249" i="5"/>
  <c r="H209" i="5"/>
  <c r="H225" i="5"/>
  <c r="H219" i="5"/>
  <c r="H233" i="5"/>
  <c r="C25" i="6"/>
  <c r="F13" i="6"/>
  <c r="E13" i="6"/>
  <c r="E17" i="6"/>
  <c r="D23" i="6"/>
  <c r="D24" i="6"/>
  <c r="D21" i="6"/>
  <c r="D18" i="6"/>
  <c r="D19" i="6"/>
  <c r="D22" i="6"/>
  <c r="D20" i="6"/>
  <c r="H254" i="5"/>
  <c r="G255" i="5"/>
  <c r="G5" i="6"/>
  <c r="I221" i="5"/>
  <c r="I242" i="5"/>
  <c r="I234" i="5"/>
  <c r="I240" i="5"/>
  <c r="I215" i="5"/>
  <c r="I228" i="5"/>
  <c r="I220" i="5"/>
  <c r="I210" i="5"/>
  <c r="I245" i="5"/>
  <c r="I238" i="5"/>
  <c r="I252" i="5"/>
  <c r="I223" i="5"/>
  <c r="I236" i="5"/>
  <c r="I211" i="5"/>
  <c r="I249" i="5"/>
  <c r="I247" i="5"/>
  <c r="I235" i="5"/>
  <c r="I212" i="5"/>
  <c r="I237" i="5"/>
  <c r="I253" i="5"/>
  <c r="I241" i="5"/>
  <c r="I216" i="5"/>
  <c r="I217" i="5"/>
  <c r="I229" i="5"/>
  <c r="I218" i="5"/>
  <c r="I225" i="5"/>
  <c r="I219" i="5"/>
  <c r="I213" i="5"/>
  <c r="I243" i="5"/>
  <c r="I222" i="5"/>
  <c r="I250" i="5"/>
  <c r="I244" i="5"/>
  <c r="I233" i="5"/>
  <c r="I214" i="5"/>
  <c r="I251" i="5"/>
  <c r="I224" i="5"/>
  <c r="I227" i="5"/>
  <c r="I248" i="5"/>
  <c r="I239" i="5"/>
  <c r="I226" i="5"/>
  <c r="I246" i="5"/>
  <c r="I209" i="5"/>
  <c r="H230" i="5"/>
  <c r="D25" i="6"/>
  <c r="G13" i="6"/>
  <c r="F23" i="6"/>
  <c r="F19" i="6"/>
  <c r="F18" i="6"/>
  <c r="F24" i="6"/>
  <c r="F22" i="6"/>
  <c r="F21" i="6"/>
  <c r="F20" i="6"/>
  <c r="E23" i="6"/>
  <c r="E24" i="6"/>
  <c r="E18" i="6"/>
  <c r="E22" i="6"/>
  <c r="E21" i="6"/>
  <c r="E19" i="6"/>
  <c r="E20" i="6"/>
  <c r="F17" i="6"/>
  <c r="H255" i="5"/>
  <c r="H5" i="6"/>
  <c r="I230" i="5"/>
  <c r="J236" i="5"/>
  <c r="J215" i="5"/>
  <c r="J244" i="5"/>
  <c r="J247" i="5"/>
  <c r="J245" i="5"/>
  <c r="J241" i="5"/>
  <c r="J223" i="5"/>
  <c r="J212" i="5"/>
  <c r="J213" i="5"/>
  <c r="J228" i="5"/>
  <c r="J242" i="5"/>
  <c r="J224" i="5"/>
  <c r="J248" i="5"/>
  <c r="J226" i="5"/>
  <c r="J250" i="5"/>
  <c r="J251" i="5"/>
  <c r="J240" i="5"/>
  <c r="J210" i="5"/>
  <c r="J234" i="5"/>
  <c r="J225" i="5"/>
  <c r="J219" i="5"/>
  <c r="J218" i="5"/>
  <c r="J237" i="5"/>
  <c r="J235" i="5"/>
  <c r="J253" i="5"/>
  <c r="J214" i="5"/>
  <c r="J246" i="5"/>
  <c r="J243" i="5"/>
  <c r="J221" i="5"/>
  <c r="J227" i="5"/>
  <c r="J217" i="5"/>
  <c r="J238" i="5"/>
  <c r="J239" i="5"/>
  <c r="J229" i="5"/>
  <c r="J211" i="5"/>
  <c r="J249" i="5"/>
  <c r="J222" i="5"/>
  <c r="J220" i="5"/>
  <c r="J252" i="5"/>
  <c r="J216" i="5"/>
  <c r="J233" i="5"/>
  <c r="J209" i="5"/>
  <c r="I254" i="5"/>
  <c r="E25" i="6"/>
  <c r="G23" i="6"/>
  <c r="G24" i="6"/>
  <c r="G22" i="6"/>
  <c r="G21" i="6"/>
  <c r="G18" i="6"/>
  <c r="G19" i="6"/>
  <c r="G20" i="6"/>
  <c r="H13" i="6"/>
  <c r="H17" i="6"/>
  <c r="F25" i="6"/>
  <c r="G17" i="6"/>
  <c r="J230" i="5"/>
  <c r="K229" i="5"/>
  <c r="K250" i="5"/>
  <c r="K217" i="5"/>
  <c r="K222" i="5"/>
  <c r="K237" i="5"/>
  <c r="K248" i="5"/>
  <c r="K213" i="5"/>
  <c r="K236" i="5"/>
  <c r="K215" i="5"/>
  <c r="K219" i="5"/>
  <c r="K224" i="5"/>
  <c r="K252" i="5"/>
  <c r="K214" i="5"/>
  <c r="K253" i="5"/>
  <c r="K228" i="5"/>
  <c r="K240" i="5"/>
  <c r="K242" i="5"/>
  <c r="K212" i="5"/>
  <c r="K210" i="5"/>
  <c r="K226" i="5"/>
  <c r="K223" i="5"/>
  <c r="K241" i="5"/>
  <c r="K235" i="5"/>
  <c r="K221" i="5"/>
  <c r="K220" i="5"/>
  <c r="K227" i="5"/>
  <c r="K225" i="5"/>
  <c r="K233" i="5"/>
  <c r="K247" i="5"/>
  <c r="K245" i="5"/>
  <c r="K238" i="5"/>
  <c r="K246" i="5"/>
  <c r="K216" i="5"/>
  <c r="K218" i="5"/>
  <c r="K239" i="5"/>
  <c r="K244" i="5"/>
  <c r="K211" i="5"/>
  <c r="K243" i="5"/>
  <c r="K249" i="5"/>
  <c r="K251" i="5"/>
  <c r="K234" i="5"/>
  <c r="K209" i="5"/>
  <c r="J254" i="5"/>
  <c r="J255" i="5"/>
  <c r="J5" i="6"/>
  <c r="I255" i="5"/>
  <c r="I5" i="6"/>
  <c r="G25" i="6"/>
  <c r="J13" i="6"/>
  <c r="J17" i="6"/>
  <c r="I13" i="6"/>
  <c r="H23" i="6"/>
  <c r="H22" i="6"/>
  <c r="H24" i="6"/>
  <c r="H19" i="6"/>
  <c r="H21" i="6"/>
  <c r="H18" i="6"/>
  <c r="H20" i="6"/>
  <c r="K254" i="5"/>
  <c r="K230" i="5"/>
  <c r="L225" i="5"/>
  <c r="L242" i="5"/>
  <c r="L250" i="5"/>
  <c r="L216" i="5"/>
  <c r="L240" i="5"/>
  <c r="L248" i="5"/>
  <c r="L211" i="5"/>
  <c r="L212" i="5"/>
  <c r="L221" i="5"/>
  <c r="L246" i="5"/>
  <c r="L213" i="5"/>
  <c r="L220" i="5"/>
  <c r="L227" i="5"/>
  <c r="L228" i="5"/>
  <c r="L237" i="5"/>
  <c r="L239" i="5"/>
  <c r="L210" i="5"/>
  <c r="L243" i="5"/>
  <c r="L226" i="5"/>
  <c r="L241" i="5"/>
  <c r="L215" i="5"/>
  <c r="L249" i="5"/>
  <c r="L229" i="5"/>
  <c r="L219" i="5"/>
  <c r="L252" i="5"/>
  <c r="L236" i="5"/>
  <c r="L223" i="5"/>
  <c r="L234" i="5"/>
  <c r="L244" i="5"/>
  <c r="L251" i="5"/>
  <c r="L217" i="5"/>
  <c r="L214" i="5"/>
  <c r="L233" i="5"/>
  <c r="L245" i="5"/>
  <c r="L235" i="5"/>
  <c r="L238" i="5"/>
  <c r="L247" i="5"/>
  <c r="L224" i="5"/>
  <c r="L209" i="5"/>
  <c r="L253" i="5"/>
  <c r="L222" i="5"/>
  <c r="L218" i="5"/>
  <c r="I24" i="6"/>
  <c r="I23" i="6"/>
  <c r="I19" i="6"/>
  <c r="I22" i="6"/>
  <c r="I18" i="6"/>
  <c r="I21" i="6"/>
  <c r="I20" i="6"/>
  <c r="H25" i="6"/>
  <c r="I17" i="6"/>
  <c r="J23" i="6"/>
  <c r="J24" i="6"/>
  <c r="J21" i="6"/>
  <c r="J22" i="6"/>
  <c r="J19" i="6"/>
  <c r="J18" i="6"/>
  <c r="J20" i="6"/>
  <c r="K255" i="5"/>
  <c r="K5" i="6"/>
  <c r="M222" i="5"/>
  <c r="M239" i="5"/>
  <c r="M221" i="5"/>
  <c r="M251" i="5"/>
  <c r="M252" i="5"/>
  <c r="M220" i="5"/>
  <c r="M242" i="5"/>
  <c r="M238" i="5"/>
  <c r="M247" i="5"/>
  <c r="M210" i="5"/>
  <c r="M237" i="5"/>
  <c r="M235" i="5"/>
  <c r="M229" i="5"/>
  <c r="M214" i="5"/>
  <c r="M244" i="5"/>
  <c r="M240" i="5"/>
  <c r="M250" i="5"/>
  <c r="M215" i="5"/>
  <c r="M225" i="5"/>
  <c r="M216" i="5"/>
  <c r="M246" i="5"/>
  <c r="M211" i="5"/>
  <c r="M226" i="5"/>
  <c r="M224" i="5"/>
  <c r="M245" i="5"/>
  <c r="M213" i="5"/>
  <c r="M248" i="5"/>
  <c r="M227" i="5"/>
  <c r="M253" i="5"/>
  <c r="M234" i="5"/>
  <c r="M212" i="5"/>
  <c r="M243" i="5"/>
  <c r="M249" i="5"/>
  <c r="M218" i="5"/>
  <c r="M223" i="5"/>
  <c r="M228" i="5"/>
  <c r="M241" i="5"/>
  <c r="M219" i="5"/>
  <c r="M236" i="5"/>
  <c r="M217" i="5"/>
  <c r="M233" i="5"/>
  <c r="M209" i="5"/>
  <c r="L230" i="5"/>
  <c r="L254" i="5"/>
  <c r="J25" i="6"/>
  <c r="I25" i="6"/>
  <c r="K13" i="6"/>
  <c r="K17" i="6"/>
  <c r="L255" i="5"/>
  <c r="L5" i="6"/>
  <c r="M254" i="5"/>
  <c r="M230" i="5"/>
  <c r="N219" i="5"/>
  <c r="N240" i="5"/>
  <c r="N223" i="5"/>
  <c r="N212" i="5"/>
  <c r="N244" i="5"/>
  <c r="N248" i="5"/>
  <c r="N253" i="5"/>
  <c r="N224" i="5"/>
  <c r="N213" i="5"/>
  <c r="N218" i="5"/>
  <c r="N220" i="5"/>
  <c r="N252" i="5"/>
  <c r="N237" i="5"/>
  <c r="N225" i="5"/>
  <c r="N228" i="5"/>
  <c r="N250" i="5"/>
  <c r="N251" i="5"/>
  <c r="N241" i="5"/>
  <c r="N243" i="5"/>
  <c r="N226" i="5"/>
  <c r="N233" i="5"/>
  <c r="N222" i="5"/>
  <c r="N229" i="5"/>
  <c r="N242" i="5"/>
  <c r="N234" i="5"/>
  <c r="N245" i="5"/>
  <c r="N221" i="5"/>
  <c r="N236" i="5"/>
  <c r="N238" i="5"/>
  <c r="N217" i="5"/>
  <c r="N214" i="5"/>
  <c r="N227" i="5"/>
  <c r="N247" i="5"/>
  <c r="N215" i="5"/>
  <c r="N210" i="5"/>
  <c r="N211" i="5"/>
  <c r="N216" i="5"/>
  <c r="N239" i="5"/>
  <c r="N249" i="5"/>
  <c r="N235" i="5"/>
  <c r="N246" i="5"/>
  <c r="N209" i="5"/>
  <c r="L13" i="6"/>
  <c r="L17" i="6"/>
  <c r="K23" i="6"/>
  <c r="K24" i="6"/>
  <c r="K21" i="6"/>
  <c r="K22" i="6"/>
  <c r="K18" i="6"/>
  <c r="K19" i="6"/>
  <c r="K20" i="6"/>
  <c r="M255" i="5"/>
  <c r="M5" i="6"/>
  <c r="N254" i="5"/>
  <c r="O226" i="5"/>
  <c r="O222" i="5"/>
  <c r="O223" i="5"/>
  <c r="O228" i="5"/>
  <c r="O246" i="5"/>
  <c r="O220" i="5"/>
  <c r="O234" i="5"/>
  <c r="O210" i="5"/>
  <c r="O250" i="5"/>
  <c r="O211" i="5"/>
  <c r="O212" i="5"/>
  <c r="O251" i="5"/>
  <c r="O227" i="5"/>
  <c r="O252" i="5"/>
  <c r="O239" i="5"/>
  <c r="O217" i="5"/>
  <c r="O218" i="5"/>
  <c r="O216" i="5"/>
  <c r="O249" i="5"/>
  <c r="O215" i="5"/>
  <c r="O225" i="5"/>
  <c r="O242" i="5"/>
  <c r="O243" i="5"/>
  <c r="O247" i="5"/>
  <c r="O244" i="5"/>
  <c r="O241" i="5"/>
  <c r="O236" i="5"/>
  <c r="O245" i="5"/>
  <c r="O224" i="5"/>
  <c r="O221" i="5"/>
  <c r="O214" i="5"/>
  <c r="O219" i="5"/>
  <c r="O213" i="5"/>
  <c r="O235" i="5"/>
  <c r="O229" i="5"/>
  <c r="O240" i="5"/>
  <c r="O248" i="5"/>
  <c r="O237" i="5"/>
  <c r="O253" i="5"/>
  <c r="O238" i="5"/>
  <c r="O233" i="5"/>
  <c r="O209" i="5"/>
  <c r="N230" i="5"/>
  <c r="K25" i="6"/>
  <c r="M13" i="6"/>
  <c r="M17" i="6"/>
  <c r="L23" i="6"/>
  <c r="L19" i="6"/>
  <c r="L21" i="6"/>
  <c r="L22" i="6"/>
  <c r="L24" i="6"/>
  <c r="L18" i="6"/>
  <c r="L20" i="6"/>
  <c r="N255" i="5"/>
  <c r="N5" i="6"/>
  <c r="O230" i="5"/>
  <c r="O254" i="5"/>
  <c r="P249" i="5"/>
  <c r="P225" i="5"/>
  <c r="P226" i="5"/>
  <c r="P247" i="5"/>
  <c r="P220" i="5"/>
  <c r="P222" i="5"/>
  <c r="P237" i="5"/>
  <c r="P251" i="5"/>
  <c r="P227" i="5"/>
  <c r="P240" i="5"/>
  <c r="P219" i="5"/>
  <c r="P246" i="5"/>
  <c r="P223" i="5"/>
  <c r="P242" i="5"/>
  <c r="P212" i="5"/>
  <c r="P215" i="5"/>
  <c r="P211" i="5"/>
  <c r="P245" i="5"/>
  <c r="P235" i="5"/>
  <c r="P241" i="5"/>
  <c r="P234" i="5"/>
  <c r="P244" i="5"/>
  <c r="P243" i="5"/>
  <c r="P224" i="5"/>
  <c r="P228" i="5"/>
  <c r="P253" i="5"/>
  <c r="P216" i="5"/>
  <c r="P248" i="5"/>
  <c r="P239" i="5"/>
  <c r="P217" i="5"/>
  <c r="P250" i="5"/>
  <c r="P214" i="5"/>
  <c r="P236" i="5"/>
  <c r="P238" i="5"/>
  <c r="P221" i="5"/>
  <c r="P210" i="5"/>
  <c r="P213" i="5"/>
  <c r="P218" i="5"/>
  <c r="P252" i="5"/>
  <c r="P229" i="5"/>
  <c r="P209" i="5"/>
  <c r="P233" i="5"/>
  <c r="N13" i="6"/>
  <c r="N17" i="6"/>
  <c r="M24" i="6"/>
  <c r="M18" i="6"/>
  <c r="M23" i="6"/>
  <c r="M19" i="6"/>
  <c r="M21" i="6"/>
  <c r="M22" i="6"/>
  <c r="M20" i="6"/>
  <c r="L25" i="6"/>
  <c r="O255" i="5"/>
  <c r="O5" i="6"/>
  <c r="P230" i="5"/>
  <c r="P254" i="5"/>
  <c r="Q222" i="5"/>
  <c r="Q220" i="5"/>
  <c r="Q213" i="5"/>
  <c r="Q219" i="5"/>
  <c r="Q252" i="5"/>
  <c r="Q246" i="5"/>
  <c r="Q214" i="5"/>
  <c r="Q239" i="5"/>
  <c r="Q240" i="5"/>
  <c r="Q242" i="5"/>
  <c r="Q244" i="5"/>
  <c r="Q249" i="5"/>
  <c r="Q212" i="5"/>
  <c r="Q211" i="5"/>
  <c r="Q218" i="5"/>
  <c r="Q227" i="5"/>
  <c r="Q223" i="5"/>
  <c r="Q234" i="5"/>
  <c r="Q248" i="5"/>
  <c r="Q210" i="5"/>
  <c r="Q225" i="5"/>
  <c r="Q235" i="5"/>
  <c r="Q229" i="5"/>
  <c r="Q238" i="5"/>
  <c r="Q228" i="5"/>
  <c r="Q241" i="5"/>
  <c r="Q237" i="5"/>
  <c r="Q247" i="5"/>
  <c r="Q221" i="5"/>
  <c r="Q217" i="5"/>
  <c r="Q216" i="5"/>
  <c r="Q253" i="5"/>
  <c r="Q243" i="5"/>
  <c r="Q215" i="5"/>
  <c r="Q251" i="5"/>
  <c r="Q226" i="5"/>
  <c r="Q245" i="5"/>
  <c r="Q224" i="5"/>
  <c r="Q236" i="5"/>
  <c r="Q250" i="5"/>
  <c r="Q209" i="5"/>
  <c r="Q233" i="5"/>
  <c r="M25" i="6"/>
  <c r="N23" i="6"/>
  <c r="N24" i="6"/>
  <c r="N19" i="6"/>
  <c r="N21" i="6"/>
  <c r="N22" i="6"/>
  <c r="N18" i="6"/>
  <c r="N20" i="6"/>
  <c r="N25" i="6"/>
  <c r="O13" i="6"/>
  <c r="O17" i="6"/>
  <c r="Q230" i="5"/>
  <c r="P255" i="5"/>
  <c r="P5" i="6"/>
  <c r="R216" i="5"/>
  <c r="R251" i="5"/>
  <c r="R224" i="5"/>
  <c r="R218" i="5"/>
  <c r="R245" i="5"/>
  <c r="R239" i="5"/>
  <c r="R221" i="5"/>
  <c r="R253" i="5"/>
  <c r="R213" i="5"/>
  <c r="R212" i="5"/>
  <c r="R242" i="5"/>
  <c r="R228" i="5"/>
  <c r="R210" i="5"/>
  <c r="R236" i="5"/>
  <c r="R229" i="5"/>
  <c r="R222" i="5"/>
  <c r="R237" i="5"/>
  <c r="R252" i="5"/>
  <c r="R238" i="5"/>
  <c r="R223" i="5"/>
  <c r="R215" i="5"/>
  <c r="R226" i="5"/>
  <c r="R248" i="5"/>
  <c r="R249" i="5"/>
  <c r="R227" i="5"/>
  <c r="R243" i="5"/>
  <c r="R234" i="5"/>
  <c r="R241" i="5"/>
  <c r="R247" i="5"/>
  <c r="R244" i="5"/>
  <c r="R220" i="5"/>
  <c r="R211" i="5"/>
  <c r="R240" i="5"/>
  <c r="R217" i="5"/>
  <c r="R246" i="5"/>
  <c r="R219" i="5"/>
  <c r="R214" i="5"/>
  <c r="R250" i="5"/>
  <c r="R225" i="5"/>
  <c r="R235" i="5"/>
  <c r="R209" i="5"/>
  <c r="R233" i="5"/>
  <c r="Q254" i="5"/>
  <c r="Q255" i="5"/>
  <c r="Q5" i="6"/>
  <c r="Q13" i="6"/>
  <c r="O23" i="6"/>
  <c r="O24" i="6"/>
  <c r="O19" i="6"/>
  <c r="O18" i="6"/>
  <c r="O21" i="6"/>
  <c r="O22" i="6"/>
  <c r="O20" i="6"/>
  <c r="P13" i="6"/>
  <c r="P17" i="6"/>
  <c r="R230" i="5"/>
  <c r="R254" i="5"/>
  <c r="S239" i="5"/>
  <c r="S244" i="5"/>
  <c r="S229" i="5"/>
  <c r="S228" i="5"/>
  <c r="S219" i="5"/>
  <c r="S243" i="5"/>
  <c r="S213" i="5"/>
  <c r="S212" i="5"/>
  <c r="S236" i="5"/>
  <c r="S210" i="5"/>
  <c r="S227" i="5"/>
  <c r="S214" i="5"/>
  <c r="S238" i="5"/>
  <c r="S222" i="5"/>
  <c r="S225" i="5"/>
  <c r="S235" i="5"/>
  <c r="S247" i="5"/>
  <c r="S221" i="5"/>
  <c r="S249" i="5"/>
  <c r="S237" i="5"/>
  <c r="S226" i="5"/>
  <c r="S245" i="5"/>
  <c r="S252" i="5"/>
  <c r="S248" i="5"/>
  <c r="S234" i="5"/>
  <c r="S218" i="5"/>
  <c r="S211" i="5"/>
  <c r="S253" i="5"/>
  <c r="S241" i="5"/>
  <c r="S223" i="5"/>
  <c r="S217" i="5"/>
  <c r="S216" i="5"/>
  <c r="S242" i="5"/>
  <c r="S240" i="5"/>
  <c r="S224" i="5"/>
  <c r="S250" i="5"/>
  <c r="S251" i="5"/>
  <c r="S233" i="5"/>
  <c r="S220" i="5"/>
  <c r="S246" i="5"/>
  <c r="S215" i="5"/>
  <c r="S209" i="5"/>
  <c r="O25" i="6"/>
  <c r="Q23" i="6"/>
  <c r="Q24" i="6"/>
  <c r="Q21" i="6"/>
  <c r="Q18" i="6"/>
  <c r="Q22" i="6"/>
  <c r="Q19" i="6"/>
  <c r="Q20" i="6"/>
  <c r="P23" i="6"/>
  <c r="P24" i="6"/>
  <c r="P22" i="6"/>
  <c r="P19" i="6"/>
  <c r="P21" i="6"/>
  <c r="P18" i="6"/>
  <c r="P20" i="6"/>
  <c r="Q17" i="6"/>
  <c r="R255" i="5"/>
  <c r="R5" i="6"/>
  <c r="S230" i="5"/>
  <c r="S254" i="5"/>
  <c r="T227" i="5"/>
  <c r="T246" i="5"/>
  <c r="T251" i="5"/>
  <c r="T236" i="5"/>
  <c r="T225" i="5"/>
  <c r="T237" i="5"/>
  <c r="T248" i="5"/>
  <c r="T249" i="5"/>
  <c r="T214" i="5"/>
  <c r="T238" i="5"/>
  <c r="T233" i="5"/>
  <c r="T241" i="5"/>
  <c r="T245" i="5"/>
  <c r="T229" i="5"/>
  <c r="T211" i="5"/>
  <c r="T217" i="5"/>
  <c r="T215" i="5"/>
  <c r="T224" i="5"/>
  <c r="T253" i="5"/>
  <c r="T235" i="5"/>
  <c r="T220" i="5"/>
  <c r="T209" i="5"/>
  <c r="T226" i="5"/>
  <c r="T243" i="5"/>
  <c r="T210" i="5"/>
  <c r="T252" i="5"/>
  <c r="T244" i="5"/>
  <c r="T219" i="5"/>
  <c r="T213" i="5"/>
  <c r="T242" i="5"/>
  <c r="T222" i="5"/>
  <c r="T212" i="5"/>
  <c r="T223" i="5"/>
  <c r="T239" i="5"/>
  <c r="T247" i="5"/>
  <c r="T234" i="5"/>
  <c r="T228" i="5"/>
  <c r="T250" i="5"/>
  <c r="T240" i="5"/>
  <c r="T218" i="5"/>
  <c r="T221" i="5"/>
  <c r="T216" i="5"/>
  <c r="R13" i="6"/>
  <c r="Q25" i="6"/>
  <c r="P25" i="6"/>
  <c r="T254" i="5"/>
  <c r="T230" i="5"/>
  <c r="U224" i="5"/>
  <c r="U222" i="5"/>
  <c r="U251" i="5"/>
  <c r="U247" i="5"/>
  <c r="U253" i="5"/>
  <c r="U235" i="5"/>
  <c r="U240" i="5"/>
  <c r="U246" i="5"/>
  <c r="U212" i="5"/>
  <c r="U242" i="5"/>
  <c r="U252" i="5"/>
  <c r="U249" i="5"/>
  <c r="U215" i="5"/>
  <c r="U248" i="5"/>
  <c r="U227" i="5"/>
  <c r="U213" i="5"/>
  <c r="U225" i="5"/>
  <c r="U238" i="5"/>
  <c r="U245" i="5"/>
  <c r="U250" i="5"/>
  <c r="U220" i="5"/>
  <c r="U244" i="5"/>
  <c r="U228" i="5"/>
  <c r="U217" i="5"/>
  <c r="U223" i="5"/>
  <c r="U216" i="5"/>
  <c r="U210" i="5"/>
  <c r="U229" i="5"/>
  <c r="U211" i="5"/>
  <c r="U214" i="5"/>
  <c r="U241" i="5"/>
  <c r="U218" i="5"/>
  <c r="U236" i="5"/>
  <c r="U221" i="5"/>
  <c r="U219" i="5"/>
  <c r="U209" i="5"/>
  <c r="U226" i="5"/>
  <c r="U243" i="5"/>
  <c r="U239" i="5"/>
  <c r="U234" i="5"/>
  <c r="U237" i="5"/>
  <c r="U233" i="5"/>
  <c r="S255" i="5"/>
  <c r="S5" i="6"/>
  <c r="S13" i="6"/>
  <c r="R23" i="6"/>
  <c r="R24" i="6"/>
  <c r="R21" i="6"/>
  <c r="R22" i="6"/>
  <c r="R18" i="6"/>
  <c r="R19" i="6"/>
  <c r="R20" i="6"/>
  <c r="R17" i="6"/>
  <c r="T255" i="5"/>
  <c r="T5" i="6"/>
  <c r="U254" i="5"/>
  <c r="U230" i="5"/>
  <c r="V223" i="5"/>
  <c r="V253" i="5"/>
  <c r="V240" i="5"/>
  <c r="V246" i="5"/>
  <c r="V224" i="5"/>
  <c r="V252" i="5"/>
  <c r="V247" i="5"/>
  <c r="V218" i="5"/>
  <c r="V221" i="5"/>
  <c r="V212" i="5"/>
  <c r="V213" i="5"/>
  <c r="V237" i="5"/>
  <c r="V228" i="5"/>
  <c r="V216" i="5"/>
  <c r="V222" i="5"/>
  <c r="V210" i="5"/>
  <c r="V220" i="5"/>
  <c r="V248" i="5"/>
  <c r="V249" i="5"/>
  <c r="V251" i="5"/>
  <c r="V250" i="5"/>
  <c r="V244" i="5"/>
  <c r="V236" i="5"/>
  <c r="V238" i="5"/>
  <c r="V214" i="5"/>
  <c r="V209" i="5"/>
  <c r="V245" i="5"/>
  <c r="V215" i="5"/>
  <c r="V242" i="5"/>
  <c r="V243" i="5"/>
  <c r="V234" i="5"/>
  <c r="V226" i="5"/>
  <c r="V217" i="5"/>
  <c r="V219" i="5"/>
  <c r="V239" i="5"/>
  <c r="V229" i="5"/>
  <c r="V235" i="5"/>
  <c r="V211" i="5"/>
  <c r="V241" i="5"/>
  <c r="V225" i="5"/>
  <c r="V227" i="5"/>
  <c r="V233" i="5"/>
  <c r="S23" i="6"/>
  <c r="S21" i="6"/>
  <c r="S24" i="6"/>
  <c r="S18" i="6"/>
  <c r="S22" i="6"/>
  <c r="S19" i="6"/>
  <c r="S20" i="6"/>
  <c r="T13" i="6"/>
  <c r="T17" i="6"/>
  <c r="R25" i="6"/>
  <c r="S17" i="6"/>
  <c r="U255" i="5"/>
  <c r="U5" i="6"/>
  <c r="V254" i="5"/>
  <c r="V230" i="5"/>
  <c r="W211" i="5"/>
  <c r="W235" i="5"/>
  <c r="W229" i="5"/>
  <c r="W218" i="5"/>
  <c r="W240" i="5"/>
  <c r="W239" i="5"/>
  <c r="W225" i="5"/>
  <c r="W234" i="5"/>
  <c r="W241" i="5"/>
  <c r="W214" i="5"/>
  <c r="W233" i="5"/>
  <c r="W209" i="5"/>
  <c r="W243" i="5"/>
  <c r="W210" i="5"/>
  <c r="W242" i="5"/>
  <c r="W227" i="5"/>
  <c r="W228" i="5"/>
  <c r="W247" i="5"/>
  <c r="W251" i="5"/>
  <c r="W236" i="5"/>
  <c r="W249" i="5"/>
  <c r="W253" i="5"/>
  <c r="W216" i="5"/>
  <c r="W244" i="5"/>
  <c r="W223" i="5"/>
  <c r="W250" i="5"/>
  <c r="W246" i="5"/>
  <c r="W221" i="5"/>
  <c r="W237" i="5"/>
  <c r="W222" i="5"/>
  <c r="W212" i="5"/>
  <c r="W226" i="5"/>
  <c r="W252" i="5"/>
  <c r="W248" i="5"/>
  <c r="W217" i="5"/>
  <c r="W215" i="5"/>
  <c r="W220" i="5"/>
  <c r="W238" i="5"/>
  <c r="W245" i="5"/>
  <c r="W219" i="5"/>
  <c r="W224" i="5"/>
  <c r="W213" i="5"/>
  <c r="U13" i="6"/>
  <c r="T23" i="6"/>
  <c r="T24" i="6"/>
  <c r="T18" i="6"/>
  <c r="T19" i="6"/>
  <c r="T21" i="6"/>
  <c r="T22" i="6"/>
  <c r="T20" i="6"/>
  <c r="S25" i="6"/>
  <c r="V255" i="5"/>
  <c r="V5" i="6"/>
  <c r="W230" i="5"/>
  <c r="X249" i="5"/>
  <c r="X250" i="5"/>
  <c r="X237" i="5"/>
  <c r="X215" i="5"/>
  <c r="X220" i="5"/>
  <c r="X253" i="5"/>
  <c r="X229" i="5"/>
  <c r="X240" i="5"/>
  <c r="X243" i="5"/>
  <c r="X227" i="5"/>
  <c r="X223" i="5"/>
  <c r="X242" i="5"/>
  <c r="X234" i="5"/>
  <c r="X211" i="5"/>
  <c r="X241" i="5"/>
  <c r="X235" i="5"/>
  <c r="X212" i="5"/>
  <c r="X213" i="5"/>
  <c r="X210" i="5"/>
  <c r="X218" i="5"/>
  <c r="X233" i="5"/>
  <c r="X221" i="5"/>
  <c r="X226" i="5"/>
  <c r="X246" i="5"/>
  <c r="X214" i="5"/>
  <c r="X225" i="5"/>
  <c r="X224" i="5"/>
  <c r="X247" i="5"/>
  <c r="X239" i="5"/>
  <c r="X217" i="5"/>
  <c r="X251" i="5"/>
  <c r="X245" i="5"/>
  <c r="X252" i="5"/>
  <c r="X244" i="5"/>
  <c r="X219" i="5"/>
  <c r="X236" i="5"/>
  <c r="X238" i="5"/>
  <c r="X216" i="5"/>
  <c r="X228" i="5"/>
  <c r="X248" i="5"/>
  <c r="X222" i="5"/>
  <c r="X209" i="5"/>
  <c r="W254" i="5"/>
  <c r="U24" i="6"/>
  <c r="U23" i="6"/>
  <c r="U19" i="6"/>
  <c r="U21" i="6"/>
  <c r="U18" i="6"/>
  <c r="U22" i="6"/>
  <c r="U20" i="6"/>
  <c r="V13" i="6"/>
  <c r="V17" i="6"/>
  <c r="T25" i="6"/>
  <c r="U17" i="6"/>
  <c r="X254" i="5"/>
  <c r="X230" i="5"/>
  <c r="W255" i="5"/>
  <c r="W5" i="6"/>
  <c r="V24" i="6"/>
  <c r="V23" i="6"/>
  <c r="V18" i="6"/>
  <c r="V21" i="6"/>
  <c r="V19" i="6"/>
  <c r="V22" i="6"/>
  <c r="V20" i="6"/>
  <c r="U25" i="6"/>
  <c r="W13" i="6"/>
  <c r="W17" i="6"/>
  <c r="X255" i="5"/>
  <c r="X5" i="6"/>
  <c r="V25" i="6"/>
  <c r="X13" i="6"/>
  <c r="X17" i="6"/>
  <c r="W23" i="6"/>
  <c r="W24" i="6"/>
  <c r="W21" i="6"/>
  <c r="W18" i="6"/>
  <c r="W19" i="6"/>
  <c r="W20" i="6"/>
  <c r="W22" i="6"/>
  <c r="W25" i="6"/>
  <c r="X23" i="6"/>
  <c r="X24" i="6"/>
  <c r="X21" i="6"/>
  <c r="X19" i="6"/>
  <c r="X18" i="6"/>
  <c r="X22" i="6"/>
  <c r="X20" i="6"/>
  <c r="X25" i="6"/>
</calcChain>
</file>

<file path=xl/sharedStrings.xml><?xml version="1.0" encoding="utf-8"?>
<sst xmlns="http://schemas.openxmlformats.org/spreadsheetml/2006/main" count="2942" uniqueCount="92">
  <si>
    <t>Zdroj dat: ČSÚ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</si>
  <si>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</si>
  <si>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</si>
  <si>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</si>
  <si>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</si>
  <si>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</si>
  <si>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</si>
  <si>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</si>
  <si>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</si>
  <si>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</si>
  <si>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</si>
  <si>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</si>
  <si>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</si>
  <si>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</si>
  <si>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</si>
  <si>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</si>
  <si>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</si>
  <si>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</si>
  <si>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</si>
  <si>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</si>
  <si>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</si>
  <si>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>100+</t>
  </si>
  <si>
    <t>Věk</t>
  </si>
  <si>
    <t>Muži</t>
  </si>
  <si>
    <t>Celkem</t>
  </si>
  <si>
    <t>Ženy</t>
  </si>
  <si>
    <t>Současná a odhadovaná věková struktura obyvatelstva Česka v letech 2018–2040, střední stav (k 1.7. daného roku)</t>
  </si>
  <si>
    <t>Index meziroční změny</t>
  </si>
  <si>
    <t>Věková struktura pojištěnců VZP ČR v roce 2018, střední stav (k 1.7. daného roku), a podíl pojištěnců  jednotlivých věkových kategoriích</t>
  </si>
  <si>
    <t>Počet</t>
  </si>
  <si>
    <t>Podíl</t>
  </si>
  <si>
    <t>Zdroj dat: RSZP</t>
  </si>
  <si>
    <t>PUZP (Kč)</t>
  </si>
  <si>
    <t>Počet UOP</t>
  </si>
  <si>
    <t>1 UOP (Kč)</t>
  </si>
  <si>
    <t>Prevalence</t>
  </si>
  <si>
    <t>na 100 tis. poj.</t>
  </si>
  <si>
    <t>Pacienti ČR</t>
  </si>
  <si>
    <t>odhad</t>
  </si>
  <si>
    <t>Náklady na péči a počet pacientů v roce 2018: ambulantní péče v PAS v odb. 305, 306, 308, 309</t>
  </si>
  <si>
    <t>Náklady VZP</t>
  </si>
  <si>
    <t>Pacienti VZP</t>
  </si>
  <si>
    <t>Náklady ČR</t>
  </si>
  <si>
    <t>Zdroj dat: VZP ČR</t>
  </si>
  <si>
    <t>Odhad počtu pacientů vlivem změny věkové struktury</t>
  </si>
  <si>
    <r>
      <t>Odhad změny nákladů na 1 pacienta na základě průměrné meziroční změny nákladů na pojištěnce ČR v letech 2012</t>
    </r>
    <r>
      <rPr>
        <b/>
        <sz val="11"/>
        <color theme="8" tint="-0.249977111117893"/>
        <rFont val="Calibri"/>
        <family val="2"/>
        <charset val="238"/>
      </rPr>
      <t>–</t>
    </r>
    <r>
      <rPr>
        <b/>
        <sz val="11"/>
        <color theme="8" tint="-0.249977111117893"/>
        <rFont val="Cambria"/>
        <family val="1"/>
        <charset val="238"/>
      </rPr>
      <t>2017</t>
    </r>
  </si>
  <si>
    <t>Odhad nákladů na péči</t>
  </si>
  <si>
    <r>
      <t xml:space="preserve">PAS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Cambria"/>
        <family val="1"/>
        <charset val="238"/>
        <scheme val="major"/>
      </rPr>
      <t xml:space="preserve"> 30X</t>
    </r>
  </si>
  <si>
    <r>
      <t xml:space="preserve">PAS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Cambria"/>
        <family val="1"/>
        <charset val="238"/>
        <scheme val="major"/>
      </rPr>
      <t xml:space="preserve"> 901</t>
    </r>
  </si>
  <si>
    <t>CDZ – 350</t>
  </si>
  <si>
    <t>Akutní lůžková péče</t>
  </si>
  <si>
    <t>Následná lůžková péče</t>
  </si>
  <si>
    <t>Průměrný index meziroční změny vývoje nákladů na jednoho pojištěnce</t>
  </si>
  <si>
    <t>Segment</t>
  </si>
  <si>
    <t>Pomocné ukazatele</t>
  </si>
  <si>
    <t>Plánovaný počet klientů CDZ</t>
  </si>
  <si>
    <t>Plánovaný počet lůžek</t>
  </si>
  <si>
    <t>PLS – 30X</t>
  </si>
  <si>
    <t>PLS – 901</t>
  </si>
  <si>
    <t>…</t>
  </si>
  <si>
    <t>Počet pracovníků</t>
  </si>
  <si>
    <t>PAS – 30X</t>
  </si>
  <si>
    <t>PAS – 901</t>
  </si>
  <si>
    <t>Kapacita pracovníků</t>
  </si>
  <si>
    <r>
      <t xml:space="preserve">PAS </t>
    </r>
    <r>
      <rPr>
        <sz val="10"/>
        <color theme="1"/>
        <rFont val="Calibri"/>
        <family val="2"/>
        <charset val="238"/>
      </rPr>
      <t>–</t>
    </r>
    <r>
      <rPr>
        <sz val="10"/>
        <color theme="1"/>
        <rFont val="Cambria"/>
        <family val="1"/>
        <charset val="238"/>
        <scheme val="major"/>
      </rPr>
      <t xml:space="preserve"> 914</t>
    </r>
  </si>
  <si>
    <t>PAS – 914</t>
  </si>
  <si>
    <t>Počet pracovišť (IČP)</t>
  </si>
  <si>
    <t>Absolutní počet</t>
  </si>
  <si>
    <t>Průměr</t>
  </si>
  <si>
    <t>Průměrné výdaje na 1 pojištěnce VZP ČR</t>
  </si>
  <si>
    <t>Meziroční tempo růstu</t>
  </si>
  <si>
    <t xml:space="preserve">Odhad změny objemu péče s ohledem na síť (plánované snižování či zvyšování počtu pracovišť, pracovníků a jejich kapacit, resp. lůžek): </t>
  </si>
  <si>
    <t>Plánovaný počet CDZ</t>
  </si>
  <si>
    <t>Vývoj sítě – podklady pro odhad objemu nárůstu sítě/pracovišť</t>
  </si>
  <si>
    <t>Náklady na péči a počet pacientů v roce 2018: ambulantní péče v PLS v odb. 305, 306, 308, 309</t>
  </si>
  <si>
    <t>Náklady na péči a počet pacientů v roce 2018: ambulantní péče v PAS v odb. 901</t>
  </si>
  <si>
    <t>Náklady na péči a počet pacientů v roce 2018: ambulantní péče v PLS v odb. 901</t>
  </si>
  <si>
    <t>Náklady na péči a počet pacientů v roce 2018: ambulantní péče v PAS v odb. 914</t>
  </si>
  <si>
    <t xml:space="preserve">Náklady na péči a počet pacientů v roce 2018: akutní lůžková péče </t>
  </si>
  <si>
    <t>Odhad nákladů (v mil. Kč)</t>
  </si>
  <si>
    <t>Pacienti v PAS 30X, 901 a 914</t>
  </si>
  <si>
    <t>celkem</t>
  </si>
  <si>
    <t>%</t>
  </si>
  <si>
    <t>Měsíční náklady na 1 CDZ v ostrém provozu (270 klientů, dle modelu):</t>
  </si>
  <si>
    <t>zdravotní oblast</t>
  </si>
  <si>
    <t>Průměrné roční náklady na 1 pacienta</t>
  </si>
  <si>
    <t>Redukce počtu pacientů celkový počet pacientů v roce 2018</t>
  </si>
  <si>
    <t xml:space="preserve">Odhad kumulativní změny objemu péče s ohledem na síť (plánované snižování či zvyšování počtu pracovišť, pracovníků a jejich kapacit, resp. lůžek): </t>
  </si>
  <si>
    <t>Odhadovaný počet pracovišť (na základě odhadu změny objemu péče s ohledem na síť)</t>
  </si>
  <si>
    <r>
      <t>2019</t>
    </r>
    <r>
      <rPr>
        <b/>
        <sz val="6"/>
        <color theme="1"/>
        <rFont val="Cambria"/>
        <family val="1"/>
        <charset val="238"/>
        <scheme val="major"/>
      </rPr>
      <t xml:space="preserve"> (1.6.)</t>
    </r>
  </si>
  <si>
    <t>Struktura nákladů (v %)</t>
  </si>
  <si>
    <t>Odhadovaná nárůst a struktura nákladů na zdravotní péči v oboru psychiatrie do roku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</si>
</sst>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00"/>
    <numFmt numFmtId="166" formatCode="0.0000"/>
    <numFmt numFmtId="167" formatCode="#,##0.0"/>
  </numFmts>
  <fonts count="13" x14ac:knownFonts="1">
    <font>
      <sz val="10"/>
      <color theme="1"/>
      <name val="Calibri"/>
      <family val="2"/>
      <charset val="238"/>
    </font>
    <font>
      <b/>
      <sz val="10"/>
      <color theme="8" tint="-0.249977111117893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1"/>
      <color theme="8" tint="-0.249977111117893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1"/>
      <color theme="8" tint="-0.249977111117893"/>
      <name val="Cambria"/>
      <family val="1"/>
      <charset val="238"/>
    </font>
    <font>
      <b/>
      <sz val="11"/>
      <color theme="8" tint="-0.249977111117893"/>
      <name val="Calibri"/>
      <family val="2"/>
      <charset val="238"/>
    </font>
    <font>
      <b/>
      <sz val="8"/>
      <color theme="1"/>
      <name val="Cambria"/>
      <family val="1"/>
      <charset val="238"/>
      <scheme val="major"/>
    </font>
    <font>
      <sz val="10"/>
      <color theme="0" tint="-0.249977111117893"/>
      <name val="Cambria"/>
      <family val="1"/>
      <charset val="238"/>
      <scheme val="major"/>
    </font>
    <font>
      <b/>
      <sz val="10"/>
      <color theme="0" tint="-0.249977111117893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6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0" borderId="5" xfId="0" applyFont="1" applyBorder="1"/>
    <xf numFmtId="3" fontId="2" fillId="0" borderId="0" xfId="0" applyNumberFormat="1" applyFont="1" applyBorder="1"/>
    <xf numFmtId="3" fontId="2" fillId="0" borderId="6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10" xfId="0" applyFont="1" applyBorder="1"/>
    <xf numFmtId="0" fontId="3" fillId="0" borderId="1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2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3" borderId="4" xfId="0" applyNumberFormat="1" applyFont="1" applyFill="1" applyBorder="1"/>
    <xf numFmtId="0" fontId="2" fillId="3" borderId="2" xfId="0" applyFont="1" applyFill="1" applyBorder="1" applyAlignment="1">
      <alignment horizontal="center"/>
    </xf>
    <xf numFmtId="3" fontId="8" fillId="3" borderId="4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0" fontId="2" fillId="0" borderId="7" xfId="0" applyFont="1" applyBorder="1"/>
    <xf numFmtId="165" fontId="2" fillId="0" borderId="0" xfId="0" applyNumberFormat="1" applyFont="1" applyBorder="1"/>
    <xf numFmtId="165" fontId="2" fillId="0" borderId="8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5" fontId="2" fillId="0" borderId="6" xfId="0" applyNumberFormat="1" applyFont="1" applyBorder="1"/>
    <xf numFmtId="165" fontId="2" fillId="0" borderId="9" xfId="0" applyNumberFormat="1" applyFont="1" applyBorder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3" fontId="2" fillId="4" borderId="0" xfId="0" applyNumberFormat="1" applyFont="1" applyFill="1" applyBorder="1"/>
    <xf numFmtId="3" fontId="2" fillId="4" borderId="6" xfId="0" applyNumberFormat="1" applyFont="1" applyFill="1" applyBorder="1"/>
    <xf numFmtId="3" fontId="2" fillId="0" borderId="8" xfId="0" applyNumberFormat="1" applyFont="1" applyBorder="1"/>
    <xf numFmtId="3" fontId="2" fillId="4" borderId="8" xfId="0" applyNumberFormat="1" applyFont="1" applyFill="1" applyBorder="1"/>
    <xf numFmtId="165" fontId="2" fillId="4" borderId="0" xfId="0" applyNumberFormat="1" applyFont="1" applyFill="1" applyBorder="1"/>
    <xf numFmtId="165" fontId="2" fillId="4" borderId="6" xfId="0" applyNumberFormat="1" applyFont="1" applyFill="1" applyBorder="1"/>
    <xf numFmtId="165" fontId="2" fillId="4" borderId="15" xfId="0" applyNumberFormat="1" applyFont="1" applyFill="1" applyBorder="1"/>
    <xf numFmtId="165" fontId="2" fillId="4" borderId="12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Fill="1" applyBorder="1"/>
    <xf numFmtId="3" fontId="2" fillId="0" borderId="8" xfId="0" applyNumberFormat="1" applyFont="1" applyFill="1" applyBorder="1"/>
    <xf numFmtId="0" fontId="2" fillId="0" borderId="0" xfId="0" applyFont="1" applyBorder="1"/>
    <xf numFmtId="165" fontId="2" fillId="0" borderId="0" xfId="0" applyNumberFormat="1" applyFont="1" applyFill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2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8" fillId="0" borderId="4" xfId="0" applyNumberFormat="1" applyFont="1" applyBorder="1"/>
    <xf numFmtId="165" fontId="2" fillId="0" borderId="6" xfId="0" applyNumberFormat="1" applyFont="1" applyFill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1" fontId="2" fillId="0" borderId="0" xfId="0" applyNumberFormat="1" applyFont="1" applyBorder="1"/>
    <xf numFmtId="1" fontId="2" fillId="0" borderId="6" xfId="0" applyNumberFormat="1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5" fontId="3" fillId="0" borderId="6" xfId="0" applyNumberFormat="1" applyFont="1" applyBorder="1"/>
    <xf numFmtId="165" fontId="3" fillId="0" borderId="9" xfId="0" applyNumberFormat="1" applyFont="1" applyBorder="1"/>
    <xf numFmtId="0" fontId="3" fillId="0" borderId="12" xfId="0" applyFont="1" applyBorder="1"/>
    <xf numFmtId="0" fontId="3" fillId="3" borderId="1" xfId="0" applyFont="1" applyFill="1" applyBorder="1" applyAlignment="1">
      <alignment horizontal="center"/>
    </xf>
    <xf numFmtId="3" fontId="2" fillId="0" borderId="14" xfId="0" applyNumberFormat="1" applyFont="1" applyFill="1" applyBorder="1"/>
    <xf numFmtId="3" fontId="2" fillId="0" borderId="12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3" fontId="9" fillId="0" borderId="7" xfId="0" applyNumberFormat="1" applyFont="1" applyFill="1" applyBorder="1"/>
    <xf numFmtId="3" fontId="9" fillId="0" borderId="9" xfId="0" applyNumberFormat="1" applyFont="1" applyFill="1" applyBorder="1"/>
    <xf numFmtId="3" fontId="2" fillId="0" borderId="1" xfId="0" applyNumberFormat="1" applyFont="1" applyFill="1" applyBorder="1"/>
    <xf numFmtId="164" fontId="2" fillId="0" borderId="14" xfId="0" applyNumberFormat="1" applyFont="1" applyFill="1" applyBorder="1"/>
    <xf numFmtId="164" fontId="2" fillId="0" borderId="12" xfId="0" applyNumberFormat="1" applyFont="1" applyFill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9" fillId="0" borderId="5" xfId="0" applyNumberFormat="1" applyFont="1" applyFill="1" applyBorder="1"/>
    <xf numFmtId="164" fontId="9" fillId="0" borderId="6" xfId="0" applyNumberFormat="1" applyFont="1" applyFill="1" applyBorder="1"/>
    <xf numFmtId="164" fontId="9" fillId="0" borderId="7" xfId="0" applyNumberFormat="1" applyFont="1" applyFill="1" applyBorder="1"/>
    <xf numFmtId="164" fontId="9" fillId="0" borderId="9" xfId="0" applyNumberFormat="1" applyFont="1" applyFill="1" applyBorder="1"/>
    <xf numFmtId="164" fontId="2" fillId="0" borderId="1" xfId="0" applyNumberFormat="1" applyFont="1" applyFill="1" applyBorder="1"/>
    <xf numFmtId="164" fontId="3" fillId="0" borderId="14" xfId="0" applyNumberFormat="1" applyFont="1" applyFill="1" applyBorder="1"/>
    <xf numFmtId="164" fontId="3" fillId="0" borderId="12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10" fillId="0" borderId="5" xfId="0" applyNumberFormat="1" applyFont="1" applyFill="1" applyBorder="1"/>
    <xf numFmtId="164" fontId="10" fillId="0" borderId="6" xfId="0" applyNumberFormat="1" applyFont="1" applyFill="1" applyBorder="1"/>
    <xf numFmtId="164" fontId="10" fillId="0" borderId="7" xfId="0" applyNumberFormat="1" applyFont="1" applyFill="1" applyBorder="1"/>
    <xf numFmtId="164" fontId="10" fillId="0" borderId="9" xfId="0" applyNumberFormat="1" applyFont="1" applyFill="1" applyBorder="1"/>
    <xf numFmtId="164" fontId="3" fillId="0" borderId="1" xfId="0" applyNumberFormat="1" applyFont="1" applyFill="1" applyBorder="1"/>
    <xf numFmtId="3" fontId="2" fillId="0" borderId="15" xfId="0" applyNumberFormat="1" applyFont="1" applyFill="1" applyBorder="1"/>
    <xf numFmtId="3" fontId="2" fillId="0" borderId="9" xfId="0" applyNumberFormat="1" applyFont="1" applyFill="1" applyBorder="1"/>
    <xf numFmtId="1" fontId="2" fillId="0" borderId="15" xfId="0" applyNumberFormat="1" applyFont="1" applyFill="1" applyBorder="1"/>
    <xf numFmtId="1" fontId="2" fillId="0" borderId="12" xfId="0" applyNumberFormat="1" applyFont="1" applyFill="1" applyBorder="1"/>
    <xf numFmtId="1" fontId="2" fillId="0" borderId="0" xfId="0" applyNumberFormat="1" applyFont="1" applyFill="1" applyBorder="1"/>
    <xf numFmtId="1" fontId="2" fillId="0" borderId="6" xfId="0" applyNumberFormat="1" applyFont="1" applyFill="1" applyBorder="1"/>
    <xf numFmtId="1" fontId="2" fillId="0" borderId="8" xfId="0" applyNumberFormat="1" applyFont="1" applyFill="1" applyBorder="1"/>
    <xf numFmtId="1" fontId="2" fillId="0" borderId="9" xfId="0" applyNumberFormat="1" applyFont="1" applyFill="1" applyBorder="1"/>
    <xf numFmtId="3" fontId="2" fillId="6" borderId="6" xfId="0" applyNumberFormat="1" applyFont="1" applyFill="1" applyBorder="1"/>
    <xf numFmtId="1" fontId="2" fillId="0" borderId="0" xfId="0" applyNumberFormat="1" applyFont="1"/>
    <xf numFmtId="1" fontId="3" fillId="0" borderId="0" xfId="0" applyNumberFormat="1" applyFont="1"/>
    <xf numFmtId="167" fontId="2" fillId="0" borderId="14" xfId="0" applyNumberFormat="1" applyFont="1" applyFill="1" applyBorder="1"/>
    <xf numFmtId="167" fontId="2" fillId="0" borderId="5" xfId="0" applyNumberFormat="1" applyFont="1" applyFill="1" applyBorder="1"/>
    <xf numFmtId="167" fontId="2" fillId="0" borderId="7" xfId="0" applyNumberFormat="1" applyFont="1" applyFill="1" applyBorder="1"/>
    <xf numFmtId="0" fontId="3" fillId="0" borderId="11" xfId="0" applyFont="1" applyBorder="1" applyAlignment="1">
      <alignment horizontal="left"/>
    </xf>
    <xf numFmtId="167" fontId="3" fillId="0" borderId="7" xfId="0" applyNumberFormat="1" applyFont="1" applyFill="1" applyBorder="1"/>
    <xf numFmtId="0" fontId="5" fillId="3" borderId="1" xfId="0" applyFont="1" applyFill="1" applyBorder="1" applyAlignment="1">
      <alignment horizontal="center"/>
    </xf>
    <xf numFmtId="166" fontId="2" fillId="0" borderId="6" xfId="0" applyNumberFormat="1" applyFont="1" applyBorder="1"/>
    <xf numFmtId="166" fontId="2" fillId="0" borderId="9" xfId="0" applyNumberFormat="1" applyFont="1" applyBorder="1"/>
    <xf numFmtId="166" fontId="3" fillId="0" borderId="4" xfId="0" applyNumberFormat="1" applyFont="1" applyBorder="1"/>
    <xf numFmtId="166" fontId="3" fillId="3" borderId="4" xfId="0" applyNumberFormat="1" applyFont="1" applyFill="1" applyBorder="1"/>
    <xf numFmtId="0" fontId="3" fillId="0" borderId="0" xfId="0" applyFont="1" applyAlignment="1">
      <alignment horizontal="left"/>
    </xf>
    <xf numFmtId="3" fontId="3" fillId="3" borderId="1" xfId="0" applyNumberFormat="1" applyFont="1" applyFill="1" applyBorder="1"/>
    <xf numFmtId="167" fontId="2" fillId="0" borderId="15" xfId="0" applyNumberFormat="1" applyFont="1" applyFill="1" applyBorder="1"/>
    <xf numFmtId="167" fontId="2" fillId="0" borderId="12" xfId="0" applyNumberFormat="1" applyFont="1" applyFill="1" applyBorder="1"/>
    <xf numFmtId="167" fontId="2" fillId="0" borderId="0" xfId="0" applyNumberFormat="1" applyFont="1" applyFill="1" applyBorder="1"/>
    <xf numFmtId="167" fontId="2" fillId="0" borderId="6" xfId="0" applyNumberFormat="1" applyFont="1" applyFill="1" applyBorder="1"/>
    <xf numFmtId="167" fontId="2" fillId="0" borderId="8" xfId="0" applyNumberFormat="1" applyFont="1" applyFill="1" applyBorder="1"/>
    <xf numFmtId="167" fontId="2" fillId="0" borderId="9" xfId="0" applyNumberFormat="1" applyFont="1" applyFill="1" applyBorder="1"/>
    <xf numFmtId="167" fontId="3" fillId="0" borderId="8" xfId="0" applyNumberFormat="1" applyFont="1" applyFill="1" applyBorder="1"/>
    <xf numFmtId="167" fontId="3" fillId="0" borderId="9" xfId="0" applyNumberFormat="1" applyFont="1" applyFill="1" applyBorder="1"/>
    <xf numFmtId="3" fontId="3" fillId="0" borderId="2" xfId="0" applyNumberFormat="1" applyFont="1" applyBorder="1"/>
    <xf numFmtId="3" fontId="3" fillId="3" borderId="2" xfId="0" applyNumberFormat="1" applyFont="1" applyFill="1" applyBorder="1"/>
    <xf numFmtId="2" fontId="2" fillId="0" borderId="0" xfId="0" applyNumberFormat="1" applyFont="1"/>
    <xf numFmtId="165" fontId="2" fillId="6" borderId="0" xfId="0" applyNumberFormat="1" applyFont="1" applyFill="1" applyBorder="1"/>
    <xf numFmtId="165" fontId="2" fillId="0" borderId="15" xfId="0" applyNumberFormat="1" applyFont="1" applyFill="1" applyBorder="1"/>
    <xf numFmtId="165" fontId="2" fillId="0" borderId="1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workbookViewId="0"/>
  </sheetViews>
  <sheetFormatPr defaultColWidth="8.85546875" defaultRowHeight="12.75" x14ac:dyDescent="0.2"/>
  <cols>
    <col min="1" max="1" width="20.7109375" customWidth="1"/>
    <col min="2" max="24" width="9.140625" customWidth="1"/>
  </cols>
  <sheetData>
    <row r="1" spans="1:24" ht="14.25" x14ac:dyDescent="0.2">
      <c r="A1" s="5" t="s">
        <v>91</v>
      </c>
    </row>
    <row r="3" spans="1:24" s="2" customFormat="1" x14ac:dyDescent="0.2">
      <c r="A3" s="1" t="s">
        <v>79</v>
      </c>
    </row>
    <row r="4" spans="1:24" s="2" customFormat="1" x14ac:dyDescent="0.2">
      <c r="A4" s="6" t="s">
        <v>53</v>
      </c>
      <c r="B4" s="7">
        <v>2018</v>
      </c>
      <c r="C4" s="7">
        <v>2019</v>
      </c>
      <c r="D4" s="7">
        <v>2020</v>
      </c>
      <c r="E4" s="7">
        <v>2021</v>
      </c>
      <c r="F4" s="7">
        <v>2022</v>
      </c>
      <c r="G4" s="7">
        <v>2023</v>
      </c>
      <c r="H4" s="7">
        <v>2024</v>
      </c>
      <c r="I4" s="7">
        <v>2025</v>
      </c>
      <c r="J4" s="7">
        <v>2026</v>
      </c>
      <c r="K4" s="7">
        <v>2027</v>
      </c>
      <c r="L4" s="7">
        <v>2028</v>
      </c>
      <c r="M4" s="7">
        <v>2029</v>
      </c>
      <c r="N4" s="7">
        <v>2030</v>
      </c>
      <c r="O4" s="7">
        <v>2031</v>
      </c>
      <c r="P4" s="7">
        <v>2032</v>
      </c>
      <c r="Q4" s="7">
        <v>2033</v>
      </c>
      <c r="R4" s="7">
        <v>2034</v>
      </c>
      <c r="S4" s="7">
        <v>2035</v>
      </c>
      <c r="T4" s="7">
        <v>2036</v>
      </c>
      <c r="U4" s="7">
        <v>2037</v>
      </c>
      <c r="V4" s="7">
        <v>2038</v>
      </c>
      <c r="W4" s="7">
        <v>2039</v>
      </c>
      <c r="X4" s="7">
        <v>2040</v>
      </c>
    </row>
    <row r="5" spans="1:24" s="2" customFormat="1" x14ac:dyDescent="0.2">
      <c r="A5" s="39" t="s">
        <v>47</v>
      </c>
      <c r="B5" s="120">
        <f>PAS_30X!B255/1000000</f>
        <v>1641.6541282651533</v>
      </c>
      <c r="C5" s="132">
        <f>PAS_30X!C255/1000000</f>
        <v>1735.2864667487474</v>
      </c>
      <c r="D5" s="132">
        <f>PAS_30X!D255/1000000</f>
        <v>1833.6076736156747</v>
      </c>
      <c r="E5" s="132">
        <f>PAS_30X!E255/1000000</f>
        <v>1937.5796022424568</v>
      </c>
      <c r="F5" s="132">
        <f>PAS_30X!F255/1000000</f>
        <v>2047.42162293057</v>
      </c>
      <c r="G5" s="132">
        <f>PAS_30X!G255/1000000</f>
        <v>2163.753236345231</v>
      </c>
      <c r="H5" s="132">
        <f>PAS_30X!H255/1000000</f>
        <v>2286.8219016410094</v>
      </c>
      <c r="I5" s="132">
        <f>PAS_30X!I255/1000000</f>
        <v>2416.9260783822624</v>
      </c>
      <c r="J5" s="132">
        <f>PAS_30X!J255/1000000</f>
        <v>2554.2199910956228</v>
      </c>
      <c r="K5" s="132">
        <f>PAS_30X!K255/1000000</f>
        <v>2699.0383999136111</v>
      </c>
      <c r="L5" s="132">
        <f>PAS_30X!L255/1000000</f>
        <v>2851.7256232170762</v>
      </c>
      <c r="M5" s="132">
        <f>PAS_30X!M255/1000000</f>
        <v>3012.4524169011338</v>
      </c>
      <c r="N5" s="132">
        <f>PAS_30X!N255/1000000</f>
        <v>3182.5897675681667</v>
      </c>
      <c r="O5" s="132">
        <f>PAS_30X!O255/1000000</f>
        <v>3363.4219629091285</v>
      </c>
      <c r="P5" s="132">
        <f>PAS_30X!P255/1000000</f>
        <v>3556.0733258925925</v>
      </c>
      <c r="Q5" s="132">
        <f>PAS_30X!Q255/1000000</f>
        <v>3761.5234069250382</v>
      </c>
      <c r="R5" s="132">
        <f>PAS_30X!R255/1000000</f>
        <v>3980.608697362215</v>
      </c>
      <c r="S5" s="132">
        <f>PAS_30X!S255/1000000</f>
        <v>4214.9106455525798</v>
      </c>
      <c r="T5" s="132">
        <f>PAS_30X!T255/1000000</f>
        <v>4465.2787968580878</v>
      </c>
      <c r="U5" s="132">
        <f>PAS_30X!U255/1000000</f>
        <v>4732.37463519623</v>
      </c>
      <c r="V5" s="132">
        <f>PAS_30X!V255/1000000</f>
        <v>5016.5346123326644</v>
      </c>
      <c r="W5" s="132">
        <f>PAS_30X!W255/1000000</f>
        <v>5318.3263382390214</v>
      </c>
      <c r="X5" s="133">
        <f>PAS_30X!X255/1000000</f>
        <v>5638.9037320495399</v>
      </c>
    </row>
    <row r="6" spans="1:24" s="2" customFormat="1" x14ac:dyDescent="0.2">
      <c r="A6" s="40" t="s">
        <v>57</v>
      </c>
      <c r="B6" s="121">
        <f>PLS_30X!B255/1000000</f>
        <v>276.6872144303868</v>
      </c>
      <c r="C6" s="134">
        <f>PLS_30X!C255/1000000</f>
        <v>291.85727024802117</v>
      </c>
      <c r="D6" s="134">
        <f>PLS_30X!D255/1000000</f>
        <v>307.6650927090671</v>
      </c>
      <c r="E6" s="134">
        <f>PLS_30X!E255/1000000</f>
        <v>324.27580134855913</v>
      </c>
      <c r="F6" s="134">
        <f>PLS_30X!F255/1000000</f>
        <v>341.68344364342846</v>
      </c>
      <c r="G6" s="134">
        <f>PLS_30X!G255/1000000</f>
        <v>359.91039218771112</v>
      </c>
      <c r="H6" s="134">
        <f>PLS_30X!H255/1000000</f>
        <v>378.95472679872427</v>
      </c>
      <c r="I6" s="134">
        <f>PLS_30X!I255/1000000</f>
        <v>398.95000571388437</v>
      </c>
      <c r="J6" s="134">
        <f>PLS_30X!J255/1000000</f>
        <v>420.02976458206479</v>
      </c>
      <c r="K6" s="134">
        <f>PLS_30X!K255/1000000</f>
        <v>442.25602653934453</v>
      </c>
      <c r="L6" s="134">
        <f>PLS_30X!L255/1000000</f>
        <v>465.66626127754171</v>
      </c>
      <c r="M6" s="134">
        <f>PLS_30X!M255/1000000</f>
        <v>490.26187594503921</v>
      </c>
      <c r="N6" s="134">
        <f>PLS_30X!N255/1000000</f>
        <v>516.30482493412956</v>
      </c>
      <c r="O6" s="134">
        <f>PLS_30X!O255/1000000</f>
        <v>543.95074954950121</v>
      </c>
      <c r="P6" s="134">
        <f>PLS_30X!P255/1000000</f>
        <v>573.28911994253997</v>
      </c>
      <c r="Q6" s="134">
        <f>PLS_30X!Q255/1000000</f>
        <v>604.49245256915776</v>
      </c>
      <c r="R6" s="134">
        <f>PLS_30X!R255/1000000</f>
        <v>637.66227144453865</v>
      </c>
      <c r="S6" s="134">
        <f>PLS_30X!S255/1000000</f>
        <v>672.97872495187414</v>
      </c>
      <c r="T6" s="134">
        <f>PLS_30X!T255/1000000</f>
        <v>710.45449788408825</v>
      </c>
      <c r="U6" s="134">
        <f>PLS_30X!U255/1000000</f>
        <v>750.23287698811646</v>
      </c>
      <c r="V6" s="134">
        <f>PLS_30X!V255/1000000</f>
        <v>792.44648714042955</v>
      </c>
      <c r="W6" s="134">
        <f>PLS_30X!W255/1000000</f>
        <v>837.24192128776838</v>
      </c>
      <c r="X6" s="135">
        <f>PLS_30X!X255/1000000</f>
        <v>884.83699631558227</v>
      </c>
    </row>
    <row r="7" spans="1:24" s="2" customFormat="1" x14ac:dyDescent="0.2">
      <c r="A7" s="40" t="s">
        <v>48</v>
      </c>
      <c r="B7" s="121">
        <f>PAS_901!B255/1000000</f>
        <v>698.44027734710812</v>
      </c>
      <c r="C7" s="134">
        <f>PAS_901!C255/1000000</f>
        <v>744.80657098106462</v>
      </c>
      <c r="D7" s="134">
        <f>PAS_901!D255/1000000</f>
        <v>793.93432974270559</v>
      </c>
      <c r="E7" s="134">
        <f>PAS_901!E255/1000000</f>
        <v>846.19394531011767</v>
      </c>
      <c r="F7" s="134">
        <f>PAS_901!F255/1000000</f>
        <v>901.76157393294625</v>
      </c>
      <c r="G7" s="134">
        <f>PAS_901!G255/1000000</f>
        <v>961.03494285944691</v>
      </c>
      <c r="H7" s="134">
        <f>PAS_901!H255/1000000</f>
        <v>1024.2004507943923</v>
      </c>
      <c r="I7" s="134">
        <f>PAS_901!I255/1000000</f>
        <v>1091.5314558658552</v>
      </c>
      <c r="J7" s="134">
        <f>PAS_901!J255/1000000</f>
        <v>1163.335122151165</v>
      </c>
      <c r="K7" s="134">
        <f>PAS_901!K255/1000000</f>
        <v>1240.1278814766374</v>
      </c>
      <c r="L7" s="134">
        <f>PAS_901!L255/1000000</f>
        <v>1322.341139645622</v>
      </c>
      <c r="M7" s="134">
        <f>PAS_901!M255/1000000</f>
        <v>1410.0619299385733</v>
      </c>
      <c r="N7" s="134">
        <f>PAS_901!N255/1000000</f>
        <v>1503.9545662651965</v>
      </c>
      <c r="O7" s="134">
        <f>PAS_901!O255/1000000</f>
        <v>1604.5449431019345</v>
      </c>
      <c r="P7" s="134">
        <f>PAS_901!P255/1000000</f>
        <v>1712.5163035834025</v>
      </c>
      <c r="Q7" s="134">
        <f>PAS_901!Q255/1000000</f>
        <v>1828.6563921642671</v>
      </c>
      <c r="R7" s="134">
        <f>PAS_901!R255/1000000</f>
        <v>1953.4176569511635</v>
      </c>
      <c r="S7" s="134">
        <f>PAS_901!S255/1000000</f>
        <v>2087.6938157723498</v>
      </c>
      <c r="T7" s="134">
        <f>PAS_901!T255/1000000</f>
        <v>2231.9222660159626</v>
      </c>
      <c r="U7" s="134">
        <f>PAS_901!U255/1000000</f>
        <v>2386.6593241261949</v>
      </c>
      <c r="V7" s="134">
        <f>PAS_901!V255/1000000</f>
        <v>2552.458401247542</v>
      </c>
      <c r="W7" s="134">
        <f>PAS_901!W255/1000000</f>
        <v>2729.5690872840578</v>
      </c>
      <c r="X7" s="135">
        <f>PAS_901!X255/1000000</f>
        <v>2918.3493745695341</v>
      </c>
    </row>
    <row r="8" spans="1:24" s="2" customFormat="1" x14ac:dyDescent="0.2">
      <c r="A8" s="40" t="s">
        <v>58</v>
      </c>
      <c r="B8" s="121">
        <f>PLS_901!B255/1000000</f>
        <v>119.256563905627</v>
      </c>
      <c r="C8" s="134">
        <f>PLS_901!C255/1000000</f>
        <v>127.5550107527434</v>
      </c>
      <c r="D8" s="134">
        <f>PLS_901!D255/1000000</f>
        <v>136.43718890220882</v>
      </c>
      <c r="E8" s="134">
        <f>PLS_901!E255/1000000</f>
        <v>145.95366475751572</v>
      </c>
      <c r="F8" s="134">
        <f>PLS_901!F255/1000000</f>
        <v>156.15535344085498</v>
      </c>
      <c r="G8" s="134">
        <f>PLS_901!G255/1000000</f>
        <v>167.11581450673313</v>
      </c>
      <c r="H8" s="134">
        <f>PLS_901!H255/1000000</f>
        <v>178.88925103675018</v>
      </c>
      <c r="I8" s="134">
        <f>PLS_901!I255/1000000</f>
        <v>191.56039354663423</v>
      </c>
      <c r="J8" s="134">
        <f>PLS_901!J255/1000000</f>
        <v>205.17622612301349</v>
      </c>
      <c r="K8" s="134">
        <f>PLS_901!K255/1000000</f>
        <v>219.80493313973821</v>
      </c>
      <c r="L8" s="134">
        <f>PLS_901!L255/1000000</f>
        <v>235.52406435249662</v>
      </c>
      <c r="M8" s="134">
        <f>PLS_901!M255/1000000</f>
        <v>252.34400904429782</v>
      </c>
      <c r="N8" s="134">
        <f>PLS_901!N255/1000000</f>
        <v>270.35556341141302</v>
      </c>
      <c r="O8" s="134">
        <f>PLS_901!O255/1000000</f>
        <v>289.66440422460795</v>
      </c>
      <c r="P8" s="134">
        <f>PLS_901!P255/1000000</f>
        <v>310.40946533777731</v>
      </c>
      <c r="Q8" s="134">
        <f>PLS_901!Q255/1000000</f>
        <v>332.72498786887348</v>
      </c>
      <c r="R8" s="134">
        <f>PLS_901!R255/1000000</f>
        <v>356.71207219308042</v>
      </c>
      <c r="S8" s="134">
        <f>PLS_901!S255/1000000</f>
        <v>382.55228902020309</v>
      </c>
      <c r="T8" s="134">
        <f>PLS_901!T255/1000000</f>
        <v>410.36877645023515</v>
      </c>
      <c r="U8" s="134">
        <f>PLS_901!U255/1000000</f>
        <v>440.22408276745631</v>
      </c>
      <c r="V8" s="134">
        <f>PLS_901!V255/1000000</f>
        <v>472.18684736508561</v>
      </c>
      <c r="W8" s="134">
        <f>PLS_901!W255/1000000</f>
        <v>506.3829167071296</v>
      </c>
      <c r="X8" s="135">
        <f>PLS_901!X255/1000000</f>
        <v>542.97072986207627</v>
      </c>
    </row>
    <row r="9" spans="1:24" s="2" customFormat="1" x14ac:dyDescent="0.2">
      <c r="A9" s="40" t="s">
        <v>64</v>
      </c>
      <c r="B9" s="121">
        <f>PAS_914!B255/1000000</f>
        <v>6.6447920086817245</v>
      </c>
      <c r="C9" s="134">
        <f>PAS_914!C255/1000000</f>
        <v>8.9103179752054498</v>
      </c>
      <c r="D9" s="134">
        <f>PAS_914!D255/1000000</f>
        <v>11.943711561842282</v>
      </c>
      <c r="E9" s="134">
        <f>PAS_914!E255/1000000</f>
        <v>15.97685882453208</v>
      </c>
      <c r="F9" s="134">
        <f>PAS_914!F255/1000000</f>
        <v>21.352416820966191</v>
      </c>
      <c r="G9" s="134">
        <f>PAS_914!G255/1000000</f>
        <v>28.50130055301268</v>
      </c>
      <c r="H9" s="134">
        <f>PAS_914!H255/1000000</f>
        <v>38.00470598031567</v>
      </c>
      <c r="I9" s="134">
        <f>PAS_914!I255/1000000</f>
        <v>43.451777417201235</v>
      </c>
      <c r="J9" s="134">
        <f>PAS_914!J255/1000000</f>
        <v>49.679231435687875</v>
      </c>
      <c r="K9" s="134">
        <f>PAS_914!K255/1000000</f>
        <v>56.804468104995692</v>
      </c>
      <c r="L9" s="134">
        <f>PAS_914!L255/1000000</f>
        <v>64.972053463709187</v>
      </c>
      <c r="M9" s="134">
        <f>PAS_914!M255/1000000</f>
        <v>74.331553401764566</v>
      </c>
      <c r="N9" s="134">
        <f>PAS_914!N255/1000000</f>
        <v>77.296372918900786</v>
      </c>
      <c r="O9" s="134">
        <f>PAS_914!O255/1000000</f>
        <v>80.358645729838372</v>
      </c>
      <c r="P9" s="134">
        <f>PAS_914!P255/1000000</f>
        <v>83.510818412755995</v>
      </c>
      <c r="Q9" s="134">
        <f>PAS_914!Q255/1000000</f>
        <v>86.749777227603886</v>
      </c>
      <c r="R9" s="134">
        <f>PAS_914!R255/1000000</f>
        <v>90.061711025715184</v>
      </c>
      <c r="S9" s="134">
        <f>PAS_914!S255/1000000</f>
        <v>93.457459707864459</v>
      </c>
      <c r="T9" s="134">
        <f>PAS_914!T255/1000000</f>
        <v>96.974418616597404</v>
      </c>
      <c r="U9" s="134">
        <f>PAS_914!U255/1000000</f>
        <v>100.61213100939752</v>
      </c>
      <c r="V9" s="134">
        <f>PAS_914!V255/1000000</f>
        <v>104.3534625205228</v>
      </c>
      <c r="W9" s="134">
        <f>PAS_914!W255/1000000</f>
        <v>108.22071166283396</v>
      </c>
      <c r="X9" s="135">
        <f>PAS_914!X255/1000000</f>
        <v>112.20890452592961</v>
      </c>
    </row>
    <row r="10" spans="1:24" s="2" customFormat="1" x14ac:dyDescent="0.2">
      <c r="A10" s="40" t="s">
        <v>49</v>
      </c>
      <c r="B10" s="121">
        <f>CDZ!B255/1000000</f>
        <v>32.629418832111078</v>
      </c>
      <c r="C10" s="134">
        <f>CDZ!C255/1000000</f>
        <v>122.21749650170729</v>
      </c>
      <c r="D10" s="134">
        <f>CDZ!D255/1000000</f>
        <v>289.64626815137342</v>
      </c>
      <c r="E10" s="134">
        <f>CDZ!E255/1000000</f>
        <v>396.93937435745676</v>
      </c>
      <c r="F10" s="134">
        <f>CDZ!F255/1000000</f>
        <v>458.96297313689877</v>
      </c>
      <c r="G10" s="134">
        <f>CDZ!G255/1000000</f>
        <v>573.20596260394268</v>
      </c>
      <c r="H10" s="134">
        <f>CDZ!H255/1000000</f>
        <v>696.07791640634628</v>
      </c>
      <c r="I10" s="134">
        <f>CDZ!I255/1000000</f>
        <v>828.11856379142</v>
      </c>
      <c r="J10" s="134">
        <f>CDZ!J255/1000000</f>
        <v>969.86078749941362</v>
      </c>
      <c r="K10" s="134">
        <f>CDZ!K255/1000000</f>
        <v>1121.8266054028734</v>
      </c>
      <c r="L10" s="134">
        <f>CDZ!L255/1000000</f>
        <v>1245.6616488317336</v>
      </c>
      <c r="M10" s="134">
        <f>CDZ!M255/1000000</f>
        <v>1377.6956776657792</v>
      </c>
      <c r="N10" s="134">
        <f>CDZ!N255/1000000</f>
        <v>1518.6608838414659</v>
      </c>
      <c r="O10" s="134">
        <f>CDZ!O255/1000000</f>
        <v>1669.5846155041454</v>
      </c>
      <c r="P10" s="134">
        <f>CDZ!P255/1000000</f>
        <v>1831.2929144545487</v>
      </c>
      <c r="Q10" s="134">
        <f>CDZ!Q255/1000000</f>
        <v>2004.5725447888367</v>
      </c>
      <c r="R10" s="134">
        <f>CDZ!R255/1000000</f>
        <v>2190.0851040471503</v>
      </c>
      <c r="S10" s="134">
        <f>CDZ!S255/1000000</f>
        <v>2388.5208481589634</v>
      </c>
      <c r="T10" s="134">
        <f>CDZ!T255/1000000</f>
        <v>2601.7143634034483</v>
      </c>
      <c r="U10" s="134">
        <f>CDZ!U255/1000000</f>
        <v>2830.5905370975693</v>
      </c>
      <c r="V10" s="134">
        <f>CDZ!V255/1000000</f>
        <v>2956.6943753149335</v>
      </c>
      <c r="W10" s="134">
        <f>CDZ!W255/1000000</f>
        <v>3088.1821192286848</v>
      </c>
      <c r="X10" s="135">
        <f>CDZ!X255/1000000</f>
        <v>3224.9172597434654</v>
      </c>
    </row>
    <row r="11" spans="1:24" s="2" customFormat="1" x14ac:dyDescent="0.2">
      <c r="A11" s="40" t="s">
        <v>50</v>
      </c>
      <c r="B11" s="121">
        <f>LP_AKUT!B255/1000000</f>
        <v>1036.533478427812</v>
      </c>
      <c r="C11" s="134">
        <f>LP_AKUT!C255/1000000</f>
        <v>1153.3619277922796</v>
      </c>
      <c r="D11" s="134">
        <f>LP_AKUT!D255/1000000</f>
        <v>1285.3814949359796</v>
      </c>
      <c r="E11" s="134">
        <f>LP_AKUT!E255/1000000</f>
        <v>1454.0941119383087</v>
      </c>
      <c r="F11" s="134">
        <f>LP_AKUT!F255/1000000</f>
        <v>1582.0899610373865</v>
      </c>
      <c r="G11" s="134">
        <f>LP_AKUT!G255/1000000</f>
        <v>1657.9619014296479</v>
      </c>
      <c r="H11" s="134">
        <f>LP_AKUT!H255/1000000</f>
        <v>1737.0510400890951</v>
      </c>
      <c r="I11" s="134">
        <f>LP_AKUT!I255/1000000</f>
        <v>1819.553944342593</v>
      </c>
      <c r="J11" s="134">
        <f>LP_AKUT!J255/1000000</f>
        <v>1905.8147507722731</v>
      </c>
      <c r="K11" s="134">
        <f>LP_AKUT!K255/1000000</f>
        <v>1996.4138062203874</v>
      </c>
      <c r="L11" s="134">
        <f>LP_AKUT!L255/1000000</f>
        <v>2499.5275622533009</v>
      </c>
      <c r="M11" s="134">
        <f>LP_AKUT!M255/1000000</f>
        <v>3044.8098119602023</v>
      </c>
      <c r="N11" s="134">
        <f>LP_AKUT!N255/1000000</f>
        <v>3635.1564923292044</v>
      </c>
      <c r="O11" s="134">
        <f>LP_AKUT!O255/1000000</f>
        <v>4274.2176448566543</v>
      </c>
      <c r="P11" s="134">
        <f>LP_AKUT!P255/1000000</f>
        <v>4963.5578322763367</v>
      </c>
      <c r="Q11" s="134">
        <f>LP_AKUT!Q255/1000000</f>
        <v>5489.4230026026207</v>
      </c>
      <c r="R11" s="134">
        <f>LP_AKUT!R255/1000000</f>
        <v>6051.7965222539824</v>
      </c>
      <c r="S11" s="134">
        <f>LP_AKUT!S255/1000000</f>
        <v>6653.9721632904384</v>
      </c>
      <c r="T11" s="134">
        <f>LP_AKUT!T255/1000000</f>
        <v>7308.1599287477356</v>
      </c>
      <c r="U11" s="134">
        <f>LP_AKUT!U255/1000000</f>
        <v>8017.6421007990457</v>
      </c>
      <c r="V11" s="134">
        <f>LP_AKUT!V255/1000000</f>
        <v>8403.2136720765138</v>
      </c>
      <c r="W11" s="134">
        <f>LP_AKUT!W255/1000000</f>
        <v>8800.7276331426765</v>
      </c>
      <c r="X11" s="135">
        <f>LP_AKUT!X255/1000000</f>
        <v>9207.0950875972394</v>
      </c>
    </row>
    <row r="12" spans="1:24" s="2" customFormat="1" x14ac:dyDescent="0.2">
      <c r="A12" s="41" t="s">
        <v>51</v>
      </c>
      <c r="B12" s="122">
        <f>LP_NASL!B255/1000000</f>
        <v>6426.4999871398213</v>
      </c>
      <c r="C12" s="136">
        <f>LP_NASL!C255/1000000</f>
        <v>6503.3456067797279</v>
      </c>
      <c r="D12" s="136">
        <f>LP_NASL!D255/1000000</f>
        <v>6392.7351505744</v>
      </c>
      <c r="E12" s="136">
        <f>LP_NASL!E255/1000000</f>
        <v>6445.3530335233972</v>
      </c>
      <c r="F12" s="136">
        <f>LP_NASL!F255/1000000</f>
        <v>6627.2978539238075</v>
      </c>
      <c r="G12" s="136">
        <f>LP_NASL!G255/1000000</f>
        <v>6595.5369768778964</v>
      </c>
      <c r="H12" s="136">
        <f>LP_NASL!H255/1000000</f>
        <v>6546.8239223294959</v>
      </c>
      <c r="I12" s="136">
        <f>LP_NASL!I255/1000000</f>
        <v>6478.7025638876685</v>
      </c>
      <c r="J12" s="136">
        <f>LP_NASL!J255/1000000</f>
        <v>6389.915207057039</v>
      </c>
      <c r="K12" s="136">
        <f>LP_NASL!K255/1000000</f>
        <v>6279.0081846714411</v>
      </c>
      <c r="L12" s="136">
        <f>LP_NASL!L255/1000000</f>
        <v>6001.0698785670411</v>
      </c>
      <c r="M12" s="136">
        <f>LP_NASL!M255/1000000</f>
        <v>5681.3877942404251</v>
      </c>
      <c r="N12" s="136">
        <f>LP_NASL!N255/1000000</f>
        <v>5318.8055564026645</v>
      </c>
      <c r="O12" s="136">
        <f>LP_NASL!O255/1000000</f>
        <v>4912.0250639396691</v>
      </c>
      <c r="P12" s="136">
        <f>LP_NASL!P255/1000000</f>
        <v>4457.129172191153</v>
      </c>
      <c r="Q12" s="136">
        <f>LP_NASL!Q255/1000000</f>
        <v>4257.6567076835108</v>
      </c>
      <c r="R12" s="136">
        <f>LP_NASL!R255/1000000</f>
        <v>4029.9701007332478</v>
      </c>
      <c r="S12" s="136">
        <f>LP_NASL!S255/1000000</f>
        <v>3770.9186252300005</v>
      </c>
      <c r="T12" s="136">
        <f>LP_NASL!T255/1000000</f>
        <v>3481.988207252783</v>
      </c>
      <c r="U12" s="136">
        <f>LP_NASL!U255/1000000</f>
        <v>3159.8119748844001</v>
      </c>
      <c r="V12" s="136">
        <f>LP_NASL!V255/1000000</f>
        <v>3308.884164071229</v>
      </c>
      <c r="W12" s="136">
        <f>LP_NASL!W255/1000000</f>
        <v>3462.4859430794877</v>
      </c>
      <c r="X12" s="137">
        <f>LP_NASL!X255/1000000</f>
        <v>3619.8661351942387</v>
      </c>
    </row>
    <row r="13" spans="1:24" s="3" customFormat="1" x14ac:dyDescent="0.2">
      <c r="A13" s="123" t="s">
        <v>24</v>
      </c>
      <c r="B13" s="124">
        <f>SUM(B5:B12)</f>
        <v>10238.345860356701</v>
      </c>
      <c r="C13" s="138">
        <f t="shared" ref="C13:X13" si="0">SUM(C5:C12)</f>
        <v>10687.340667779497</v>
      </c>
      <c r="D13" s="138">
        <f t="shared" si="0"/>
        <v>11051.35091019325</v>
      </c>
      <c r="E13" s="138">
        <f t="shared" si="0"/>
        <v>11566.366392302345</v>
      </c>
      <c r="F13" s="138">
        <f t="shared" si="0"/>
        <v>12136.725198866858</v>
      </c>
      <c r="G13" s="138">
        <f t="shared" si="0"/>
        <v>12507.020527363622</v>
      </c>
      <c r="H13" s="138">
        <f t="shared" si="0"/>
        <v>12886.823915076129</v>
      </c>
      <c r="I13" s="138">
        <f t="shared" si="0"/>
        <v>13268.79478294752</v>
      </c>
      <c r="J13" s="138">
        <f t="shared" si="0"/>
        <v>13658.031080716279</v>
      </c>
      <c r="K13" s="138">
        <f t="shared" si="0"/>
        <v>14055.28030546903</v>
      </c>
      <c r="L13" s="138">
        <f t="shared" si="0"/>
        <v>14686.48823160852</v>
      </c>
      <c r="M13" s="138">
        <f t="shared" si="0"/>
        <v>15343.345069097215</v>
      </c>
      <c r="N13" s="138">
        <f t="shared" si="0"/>
        <v>16023.12402767114</v>
      </c>
      <c r="O13" s="138">
        <f t="shared" si="0"/>
        <v>16737.768029815481</v>
      </c>
      <c r="P13" s="138">
        <f t="shared" si="0"/>
        <v>17487.778952091103</v>
      </c>
      <c r="Q13" s="138">
        <f t="shared" si="0"/>
        <v>18365.799271829907</v>
      </c>
      <c r="R13" s="138">
        <f t="shared" si="0"/>
        <v>19290.314136011093</v>
      </c>
      <c r="S13" s="138">
        <f t="shared" si="0"/>
        <v>20265.004571684272</v>
      </c>
      <c r="T13" s="138">
        <f t="shared" si="0"/>
        <v>21306.861255228941</v>
      </c>
      <c r="U13" s="138">
        <f t="shared" si="0"/>
        <v>22418.147662868407</v>
      </c>
      <c r="V13" s="138">
        <f t="shared" si="0"/>
        <v>23606.772022068923</v>
      </c>
      <c r="W13" s="138">
        <f t="shared" si="0"/>
        <v>24851.136670631662</v>
      </c>
      <c r="X13" s="139">
        <f t="shared" si="0"/>
        <v>26149.148219857609</v>
      </c>
    </row>
    <row r="15" spans="1:24" s="2" customFormat="1" x14ac:dyDescent="0.2">
      <c r="A15" s="1" t="s">
        <v>90</v>
      </c>
    </row>
    <row r="16" spans="1:24" s="2" customFormat="1" x14ac:dyDescent="0.2">
      <c r="A16" s="6" t="s">
        <v>53</v>
      </c>
      <c r="B16" s="7">
        <v>2018</v>
      </c>
      <c r="C16" s="7">
        <v>2019</v>
      </c>
      <c r="D16" s="7">
        <v>2020</v>
      </c>
      <c r="E16" s="7">
        <v>2021</v>
      </c>
      <c r="F16" s="7">
        <v>2022</v>
      </c>
      <c r="G16" s="7">
        <v>2023</v>
      </c>
      <c r="H16" s="7">
        <v>2024</v>
      </c>
      <c r="I16" s="7">
        <v>2025</v>
      </c>
      <c r="J16" s="7">
        <v>2026</v>
      </c>
      <c r="K16" s="7">
        <v>2027</v>
      </c>
      <c r="L16" s="7">
        <v>2028</v>
      </c>
      <c r="M16" s="7">
        <v>2029</v>
      </c>
      <c r="N16" s="7">
        <v>2030</v>
      </c>
      <c r="O16" s="7">
        <v>2031</v>
      </c>
      <c r="P16" s="7">
        <v>2032</v>
      </c>
      <c r="Q16" s="7">
        <v>2033</v>
      </c>
      <c r="R16" s="7">
        <v>2034</v>
      </c>
      <c r="S16" s="7">
        <v>2035</v>
      </c>
      <c r="T16" s="7">
        <v>2036</v>
      </c>
      <c r="U16" s="7">
        <v>2037</v>
      </c>
      <c r="V16" s="7">
        <v>2038</v>
      </c>
      <c r="W16" s="7">
        <v>2039</v>
      </c>
      <c r="X16" s="7">
        <v>2040</v>
      </c>
    </row>
    <row r="17" spans="1:24" s="2" customFormat="1" x14ac:dyDescent="0.2">
      <c r="A17" s="39" t="s">
        <v>47</v>
      </c>
      <c r="B17" s="120">
        <f>B5/B$13*100</f>
        <v>16.034368741357977</v>
      </c>
      <c r="C17" s="132">
        <f t="shared" ref="C17:X17" si="1">C5/C$13*100</f>
        <v>16.236840582618829</v>
      </c>
      <c r="D17" s="132">
        <f t="shared" si="1"/>
        <v>16.591706195162445</v>
      </c>
      <c r="E17" s="132">
        <f t="shared" si="1"/>
        <v>16.751843548134147</v>
      </c>
      <c r="F17" s="132">
        <f t="shared" si="1"/>
        <v>16.869638138644905</v>
      </c>
      <c r="G17" s="132">
        <f t="shared" si="1"/>
        <v>17.30030930717064</v>
      </c>
      <c r="H17" s="132">
        <f t="shared" si="1"/>
        <v>17.745426776303557</v>
      </c>
      <c r="I17" s="132">
        <f t="shared" si="1"/>
        <v>18.215113866169602</v>
      </c>
      <c r="J17" s="132">
        <f t="shared" si="1"/>
        <v>18.701231356120694</v>
      </c>
      <c r="K17" s="132">
        <f t="shared" si="1"/>
        <v>19.20302079541873</v>
      </c>
      <c r="L17" s="132">
        <f t="shared" si="1"/>
        <v>19.417341833152065</v>
      </c>
      <c r="M17" s="132">
        <f t="shared" si="1"/>
        <v>19.633609251013105</v>
      </c>
      <c r="N17" s="132">
        <f t="shared" si="1"/>
        <v>19.86247976407093</v>
      </c>
      <c r="O17" s="132">
        <f t="shared" si="1"/>
        <v>20.094805692836498</v>
      </c>
      <c r="P17" s="132">
        <f t="shared" si="1"/>
        <v>20.334619597117989</v>
      </c>
      <c r="Q17" s="132">
        <f t="shared" si="1"/>
        <v>20.481130993817363</v>
      </c>
      <c r="R17" s="132">
        <f t="shared" si="1"/>
        <v>20.635271511370714</v>
      </c>
      <c r="S17" s="132">
        <f t="shared" si="1"/>
        <v>20.79896222398073</v>
      </c>
      <c r="T17" s="132">
        <f t="shared" si="1"/>
        <v>20.956999453695971</v>
      </c>
      <c r="U17" s="132">
        <f t="shared" si="1"/>
        <v>21.109570274775869</v>
      </c>
      <c r="V17" s="132">
        <f t="shared" si="1"/>
        <v>21.250404789112757</v>
      </c>
      <c r="W17" s="132">
        <f t="shared" si="1"/>
        <v>21.400736749897085</v>
      </c>
      <c r="X17" s="133">
        <f t="shared" si="1"/>
        <v>21.56438781347137</v>
      </c>
    </row>
    <row r="18" spans="1:24" s="2" customFormat="1" x14ac:dyDescent="0.2">
      <c r="A18" s="40" t="s">
        <v>57</v>
      </c>
      <c r="B18" s="121">
        <f t="shared" ref="B18:X18" si="2">B6/B$13*100</f>
        <v>2.7024601259245511</v>
      </c>
      <c r="C18" s="134">
        <f t="shared" si="2"/>
        <v>2.7308689721842674</v>
      </c>
      <c r="D18" s="134">
        <f t="shared" si="2"/>
        <v>2.783959130510381</v>
      </c>
      <c r="E18" s="134">
        <f t="shared" si="2"/>
        <v>2.803609970062606</v>
      </c>
      <c r="F18" s="134">
        <f t="shared" si="2"/>
        <v>2.8152853265173183</v>
      </c>
      <c r="G18" s="134">
        <f t="shared" si="2"/>
        <v>2.8776669183541932</v>
      </c>
      <c r="H18" s="134">
        <f t="shared" si="2"/>
        <v>2.9406371135046707</v>
      </c>
      <c r="I18" s="134">
        <f t="shared" si="2"/>
        <v>3.0066785434544339</v>
      </c>
      <c r="J18" s="134">
        <f t="shared" si="2"/>
        <v>3.0753317377868852</v>
      </c>
      <c r="K18" s="134">
        <f t="shared" si="2"/>
        <v>3.1465471831768372</v>
      </c>
      <c r="L18" s="134">
        <f t="shared" si="2"/>
        <v>3.1707121126160476</v>
      </c>
      <c r="M18" s="134">
        <f t="shared" si="2"/>
        <v>3.195273740746845</v>
      </c>
      <c r="N18" s="134">
        <f t="shared" si="2"/>
        <v>3.2222481960602485</v>
      </c>
      <c r="O18" s="134">
        <f t="shared" si="2"/>
        <v>3.2498404122971816</v>
      </c>
      <c r="P18" s="134">
        <f t="shared" si="2"/>
        <v>3.2782271637416192</v>
      </c>
      <c r="Q18" s="134">
        <f t="shared" si="2"/>
        <v>3.2914029148535291</v>
      </c>
      <c r="R18" s="134">
        <f t="shared" si="2"/>
        <v>3.3056085398534432</v>
      </c>
      <c r="S18" s="134">
        <f t="shared" si="2"/>
        <v>3.3208910591227236</v>
      </c>
      <c r="T18" s="134">
        <f t="shared" si="2"/>
        <v>3.3343930359978984</v>
      </c>
      <c r="U18" s="134">
        <f t="shared" si="2"/>
        <v>3.3465426683344632</v>
      </c>
      <c r="V18" s="134">
        <f t="shared" si="2"/>
        <v>3.3568608465384702</v>
      </c>
      <c r="W18" s="134">
        <f t="shared" si="2"/>
        <v>3.3690286781819365</v>
      </c>
      <c r="X18" s="135">
        <f t="shared" si="2"/>
        <v>3.3838081029486036</v>
      </c>
    </row>
    <row r="19" spans="1:24" s="2" customFormat="1" x14ac:dyDescent="0.2">
      <c r="A19" s="40" t="s">
        <v>48</v>
      </c>
      <c r="B19" s="121">
        <f t="shared" ref="B19:X19" si="3">B7/B$13*100</f>
        <v>6.8218078083442935</v>
      </c>
      <c r="C19" s="134">
        <f t="shared" si="3"/>
        <v>6.9690542683506758</v>
      </c>
      <c r="D19" s="134">
        <f t="shared" si="3"/>
        <v>7.1840477801715403</v>
      </c>
      <c r="E19" s="134">
        <f t="shared" si="3"/>
        <v>7.3159877234502719</v>
      </c>
      <c r="F19" s="134">
        <f t="shared" si="3"/>
        <v>7.4300238256786031</v>
      </c>
      <c r="G19" s="134">
        <f t="shared" si="3"/>
        <v>7.6839639045673271</v>
      </c>
      <c r="H19" s="134">
        <f t="shared" si="3"/>
        <v>7.9476561295773855</v>
      </c>
      <c r="I19" s="134">
        <f t="shared" si="3"/>
        <v>8.2263044513179455</v>
      </c>
      <c r="J19" s="134">
        <f t="shared" si="3"/>
        <v>8.5175902388571458</v>
      </c>
      <c r="K19" s="134">
        <f t="shared" si="3"/>
        <v>8.8232170011870412</v>
      </c>
      <c r="L19" s="134">
        <f t="shared" si="3"/>
        <v>9.0037939553150359</v>
      </c>
      <c r="M19" s="134">
        <f t="shared" si="3"/>
        <v>9.1900555165024365</v>
      </c>
      <c r="N19" s="134">
        <f t="shared" si="3"/>
        <v>9.3861506886418749</v>
      </c>
      <c r="O19" s="134">
        <f t="shared" si="3"/>
        <v>9.5863734056040872</v>
      </c>
      <c r="P19" s="134">
        <f t="shared" si="3"/>
        <v>9.7926461003135454</v>
      </c>
      <c r="Q19" s="134">
        <f t="shared" si="3"/>
        <v>9.9568571184872035</v>
      </c>
      <c r="R19" s="134">
        <f t="shared" si="3"/>
        <v>10.126417035918198</v>
      </c>
      <c r="S19" s="134">
        <f t="shared" si="3"/>
        <v>10.301965678751568</v>
      </c>
      <c r="T19" s="134">
        <f t="shared" si="3"/>
        <v>10.475133992193355</v>
      </c>
      <c r="U19" s="134">
        <f t="shared" si="3"/>
        <v>10.646104040429991</v>
      </c>
      <c r="V19" s="134">
        <f t="shared" si="3"/>
        <v>10.812399081337178</v>
      </c>
      <c r="W19" s="134">
        <f t="shared" si="3"/>
        <v>10.983679030302794</v>
      </c>
      <c r="X19" s="135">
        <f t="shared" si="3"/>
        <v>11.160399375278104</v>
      </c>
    </row>
    <row r="20" spans="1:24" s="2" customFormat="1" x14ac:dyDescent="0.2">
      <c r="A20" s="40" t="s">
        <v>58</v>
      </c>
      <c r="B20" s="121">
        <f t="shared" ref="B20:X20" si="4">B8/B$13*100</f>
        <v>1.1648030407665104</v>
      </c>
      <c r="C20" s="134">
        <f t="shared" si="4"/>
        <v>1.1935149698867551</v>
      </c>
      <c r="D20" s="134">
        <f t="shared" si="4"/>
        <v>1.2345747593297893</v>
      </c>
      <c r="E20" s="134">
        <f t="shared" si="4"/>
        <v>1.2618800045505294</v>
      </c>
      <c r="F20" s="134">
        <f t="shared" si="4"/>
        <v>1.2866349932305823</v>
      </c>
      <c r="G20" s="134">
        <f t="shared" si="4"/>
        <v>1.3361760632047173</v>
      </c>
      <c r="H20" s="134">
        <f t="shared" si="4"/>
        <v>1.3881562456011365</v>
      </c>
      <c r="I20" s="134">
        <f t="shared" si="4"/>
        <v>1.4436909808328589</v>
      </c>
      <c r="J20" s="134">
        <f t="shared" si="4"/>
        <v>1.5022386822116771</v>
      </c>
      <c r="K20" s="134">
        <f t="shared" si="4"/>
        <v>1.5638601889299226</v>
      </c>
      <c r="L20" s="134">
        <f t="shared" si="4"/>
        <v>1.6036785692960798</v>
      </c>
      <c r="M20" s="134">
        <f t="shared" si="4"/>
        <v>1.6446479428566056</v>
      </c>
      <c r="N20" s="134">
        <f t="shared" si="4"/>
        <v>1.6872837216046159</v>
      </c>
      <c r="O20" s="134">
        <f t="shared" si="4"/>
        <v>1.730603529148093</v>
      </c>
      <c r="P20" s="134">
        <f t="shared" si="4"/>
        <v>1.7750079423359826</v>
      </c>
      <c r="Q20" s="134">
        <f t="shared" si="4"/>
        <v>1.811655365194035</v>
      </c>
      <c r="R20" s="134">
        <f t="shared" si="4"/>
        <v>1.8491771034830975</v>
      </c>
      <c r="S20" s="134">
        <f t="shared" si="4"/>
        <v>1.8877483479807982</v>
      </c>
      <c r="T20" s="134">
        <f t="shared" si="4"/>
        <v>1.925993563925452</v>
      </c>
      <c r="U20" s="134">
        <f t="shared" si="4"/>
        <v>1.9636951695906957</v>
      </c>
      <c r="V20" s="134">
        <f t="shared" si="4"/>
        <v>2.0002177634606677</v>
      </c>
      <c r="W20" s="134">
        <f t="shared" si="4"/>
        <v>2.0376650107339271</v>
      </c>
      <c r="X20" s="135">
        <f t="shared" si="4"/>
        <v>2.0764375393678995</v>
      </c>
    </row>
    <row r="21" spans="1:24" s="2" customFormat="1" x14ac:dyDescent="0.2">
      <c r="A21" s="40" t="s">
        <v>64</v>
      </c>
      <c r="B21" s="121">
        <f t="shared" ref="B21:X21" si="5">B9/B$13*100</f>
        <v>6.4901030882445906E-2</v>
      </c>
      <c r="C21" s="134">
        <f t="shared" si="5"/>
        <v>8.3372639201710244E-2</v>
      </c>
      <c r="D21" s="134">
        <f t="shared" si="5"/>
        <v>0.10807467484202279</v>
      </c>
      <c r="E21" s="134">
        <f t="shared" si="5"/>
        <v>0.13813204841206664</v>
      </c>
      <c r="F21" s="134">
        <f t="shared" si="5"/>
        <v>0.17593227556111887</v>
      </c>
      <c r="G21" s="134">
        <f t="shared" si="5"/>
        <v>0.22788241604509879</v>
      </c>
      <c r="H21" s="134">
        <f t="shared" si="5"/>
        <v>0.2949113468979308</v>
      </c>
      <c r="I21" s="134">
        <f t="shared" si="5"/>
        <v>0.32747343016446057</v>
      </c>
      <c r="J21" s="134">
        <f t="shared" si="5"/>
        <v>0.36373640638312643</v>
      </c>
      <c r="K21" s="134">
        <f t="shared" si="5"/>
        <v>0.40415037530694131</v>
      </c>
      <c r="L21" s="134">
        <f t="shared" si="5"/>
        <v>0.44239339206955675</v>
      </c>
      <c r="M21" s="134">
        <f t="shared" si="5"/>
        <v>0.48445468095138233</v>
      </c>
      <c r="N21" s="134">
        <f t="shared" si="5"/>
        <v>0.48240513388908296</v>
      </c>
      <c r="O21" s="134">
        <f t="shared" si="5"/>
        <v>0.48010371267359631</v>
      </c>
      <c r="P21" s="134">
        <f t="shared" si="5"/>
        <v>0.47753816331701848</v>
      </c>
      <c r="Q21" s="134">
        <f t="shared" si="5"/>
        <v>0.47234414328301882</v>
      </c>
      <c r="R21" s="134">
        <f t="shared" si="5"/>
        <v>0.46687529498334235</v>
      </c>
      <c r="S21" s="134">
        <f t="shared" si="5"/>
        <v>0.46117660313015651</v>
      </c>
      <c r="T21" s="134">
        <f t="shared" si="5"/>
        <v>0.45513235128800966</v>
      </c>
      <c r="U21" s="134">
        <f t="shared" si="5"/>
        <v>0.44879769962459143</v>
      </c>
      <c r="V21" s="134">
        <f t="shared" si="5"/>
        <v>0.4420488426921198</v>
      </c>
      <c r="W21" s="134">
        <f t="shared" si="5"/>
        <v>0.43547590235872796</v>
      </c>
      <c r="X21" s="135">
        <f t="shared" si="5"/>
        <v>0.4291111266129824</v>
      </c>
    </row>
    <row r="22" spans="1:24" s="2" customFormat="1" x14ac:dyDescent="0.2">
      <c r="A22" s="40" t="s">
        <v>49</v>
      </c>
      <c r="B22" s="121">
        <f t="shared" ref="B22:X22" si="6">B10/B$13*100</f>
        <v>0.31869814984912298</v>
      </c>
      <c r="C22" s="134">
        <f t="shared" si="6"/>
        <v>1.143572571520735</v>
      </c>
      <c r="D22" s="134">
        <f t="shared" si="6"/>
        <v>2.620912778040712</v>
      </c>
      <c r="E22" s="134">
        <f t="shared" si="6"/>
        <v>3.4318416077639391</v>
      </c>
      <c r="F22" s="134">
        <f t="shared" si="6"/>
        <v>3.781604721344022</v>
      </c>
      <c r="G22" s="134">
        <f t="shared" si="6"/>
        <v>4.5830736533121357</v>
      </c>
      <c r="H22" s="134">
        <f t="shared" si="6"/>
        <v>5.4014699121636456</v>
      </c>
      <c r="I22" s="134">
        <f t="shared" si="6"/>
        <v>6.2410985876100975</v>
      </c>
      <c r="J22" s="134">
        <f t="shared" si="6"/>
        <v>7.1010292901497074</v>
      </c>
      <c r="K22" s="134">
        <f t="shared" si="6"/>
        <v>7.9815313606115783</v>
      </c>
      <c r="L22" s="134">
        <f t="shared" si="6"/>
        <v>8.4816848601750721</v>
      </c>
      <c r="M22" s="134">
        <f t="shared" si="6"/>
        <v>8.9791089978193472</v>
      </c>
      <c r="N22" s="134">
        <f t="shared" si="6"/>
        <v>9.4779325256349125</v>
      </c>
      <c r="O22" s="134">
        <f t="shared" si="6"/>
        <v>9.9749537245949682</v>
      </c>
      <c r="P22" s="134">
        <f t="shared" si="6"/>
        <v>10.471843905801267</v>
      </c>
      <c r="Q22" s="134">
        <f t="shared" si="6"/>
        <v>10.914703548260592</v>
      </c>
      <c r="R22" s="134">
        <f t="shared" si="6"/>
        <v>11.353288954266985</v>
      </c>
      <c r="S22" s="134">
        <f t="shared" si="6"/>
        <v>11.786431331460824</v>
      </c>
      <c r="T22" s="134">
        <f t="shared" si="6"/>
        <v>12.210688060706072</v>
      </c>
      <c r="U22" s="134">
        <f t="shared" si="6"/>
        <v>12.626335501331043</v>
      </c>
      <c r="V22" s="134">
        <f t="shared" si="6"/>
        <v>12.524772012670141</v>
      </c>
      <c r="W22" s="134">
        <f t="shared" si="6"/>
        <v>12.426723816131142</v>
      </c>
      <c r="X22" s="135">
        <f t="shared" si="6"/>
        <v>12.332781292258192</v>
      </c>
    </row>
    <row r="23" spans="1:24" s="2" customFormat="1" x14ac:dyDescent="0.2">
      <c r="A23" s="40" t="s">
        <v>50</v>
      </c>
      <c r="B23" s="121">
        <f t="shared" ref="B23:X23" si="7">B11/B$13*100</f>
        <v>10.124032656889552</v>
      </c>
      <c r="C23" s="134">
        <f t="shared" si="7"/>
        <v>10.791851440363162</v>
      </c>
      <c r="D23" s="134">
        <f t="shared" si="7"/>
        <v>11.630989780176138</v>
      </c>
      <c r="E23" s="134">
        <f t="shared" si="7"/>
        <v>12.571745201725914</v>
      </c>
      <c r="F23" s="134">
        <f t="shared" si="7"/>
        <v>13.035558893473981</v>
      </c>
      <c r="G23" s="134">
        <f t="shared" si="7"/>
        <v>13.256249942200524</v>
      </c>
      <c r="H23" s="134">
        <f t="shared" si="7"/>
        <v>13.479279701004849</v>
      </c>
      <c r="I23" s="134">
        <f t="shared" si="7"/>
        <v>13.713031018318295</v>
      </c>
      <c r="J23" s="134">
        <f t="shared" si="7"/>
        <v>13.953803000661535</v>
      </c>
      <c r="K23" s="134">
        <f t="shared" si="7"/>
        <v>14.204012747035472</v>
      </c>
      <c r="L23" s="134">
        <f t="shared" si="7"/>
        <v>17.019232391265419</v>
      </c>
      <c r="M23" s="134">
        <f t="shared" si="7"/>
        <v>19.844498042950914</v>
      </c>
      <c r="N23" s="134">
        <f t="shared" si="7"/>
        <v>22.686939738165101</v>
      </c>
      <c r="O23" s="134">
        <f t="shared" si="7"/>
        <v>25.536365644707608</v>
      </c>
      <c r="P23" s="134">
        <f t="shared" si="7"/>
        <v>28.383008762143685</v>
      </c>
      <c r="Q23" s="134">
        <f t="shared" si="7"/>
        <v>29.889377104444815</v>
      </c>
      <c r="R23" s="134">
        <f t="shared" si="7"/>
        <v>31.372203063072511</v>
      </c>
      <c r="S23" s="134">
        <f t="shared" si="7"/>
        <v>32.834792312792509</v>
      </c>
      <c r="T23" s="134">
        <f t="shared" si="7"/>
        <v>34.299561259658702</v>
      </c>
      <c r="U23" s="134">
        <f t="shared" si="7"/>
        <v>35.764070347697881</v>
      </c>
      <c r="V23" s="134">
        <f t="shared" si="7"/>
        <v>35.596623139414078</v>
      </c>
      <c r="W23" s="134">
        <f t="shared" si="7"/>
        <v>35.413783078755969</v>
      </c>
      <c r="X23" s="135">
        <f t="shared" si="7"/>
        <v>35.209923513322664</v>
      </c>
    </row>
    <row r="24" spans="1:24" s="2" customFormat="1" x14ac:dyDescent="0.2">
      <c r="A24" s="41" t="s">
        <v>51</v>
      </c>
      <c r="B24" s="122">
        <f t="shared" ref="B24:X24" si="8">B12/B$13*100</f>
        <v>62.768928445985551</v>
      </c>
      <c r="C24" s="136">
        <f t="shared" si="8"/>
        <v>60.850924555873867</v>
      </c>
      <c r="D24" s="136">
        <f t="shared" si="8"/>
        <v>57.845734901766974</v>
      </c>
      <c r="E24" s="136">
        <f t="shared" si="8"/>
        <v>55.724959895900518</v>
      </c>
      <c r="F24" s="136">
        <f t="shared" si="8"/>
        <v>54.605321825549481</v>
      </c>
      <c r="G24" s="136">
        <f t="shared" si="8"/>
        <v>52.734677795145366</v>
      </c>
      <c r="H24" s="136">
        <f t="shared" si="8"/>
        <v>50.802462774946832</v>
      </c>
      <c r="I24" s="136">
        <f t="shared" si="8"/>
        <v>48.826609122132304</v>
      </c>
      <c r="J24" s="136">
        <f t="shared" si="8"/>
        <v>46.785039287829235</v>
      </c>
      <c r="K24" s="136">
        <f t="shared" si="8"/>
        <v>44.673660348333463</v>
      </c>
      <c r="L24" s="136">
        <f t="shared" si="8"/>
        <v>40.861162886110733</v>
      </c>
      <c r="M24" s="136">
        <f t="shared" si="8"/>
        <v>37.028351827159369</v>
      </c>
      <c r="N24" s="136">
        <f t="shared" si="8"/>
        <v>33.194560231933245</v>
      </c>
      <c r="O24" s="136">
        <f t="shared" si="8"/>
        <v>29.346953878137956</v>
      </c>
      <c r="P24" s="136">
        <f t="shared" si="8"/>
        <v>25.487108365228917</v>
      </c>
      <c r="Q24" s="136">
        <f t="shared" si="8"/>
        <v>23.182528811659456</v>
      </c>
      <c r="R24" s="136">
        <f t="shared" si="8"/>
        <v>20.891158497051705</v>
      </c>
      <c r="S24" s="136">
        <f t="shared" si="8"/>
        <v>18.608032442780694</v>
      </c>
      <c r="T24" s="136">
        <f t="shared" si="8"/>
        <v>16.342098282534526</v>
      </c>
      <c r="U24" s="136">
        <f t="shared" si="8"/>
        <v>14.094884298215483</v>
      </c>
      <c r="V24" s="136">
        <f t="shared" si="8"/>
        <v>14.016673524774587</v>
      </c>
      <c r="W24" s="136">
        <f t="shared" si="8"/>
        <v>13.932907733638404</v>
      </c>
      <c r="X24" s="137">
        <f t="shared" si="8"/>
        <v>13.843151236740169</v>
      </c>
    </row>
    <row r="25" spans="1:24" s="3" customFormat="1" x14ac:dyDescent="0.2">
      <c r="A25" s="123" t="s">
        <v>24</v>
      </c>
      <c r="B25" s="124">
        <f>SUM(B17:B24)</f>
        <v>100</v>
      </c>
      <c r="C25" s="138">
        <f t="shared" ref="C25:X25" si="9">SUM(C17:C24)</f>
        <v>100</v>
      </c>
      <c r="D25" s="138">
        <f t="shared" si="9"/>
        <v>100</v>
      </c>
      <c r="E25" s="138">
        <f t="shared" si="9"/>
        <v>100</v>
      </c>
      <c r="F25" s="138">
        <f t="shared" si="9"/>
        <v>100.00000000000001</v>
      </c>
      <c r="G25" s="138">
        <f t="shared" si="9"/>
        <v>100</v>
      </c>
      <c r="H25" s="138">
        <f t="shared" si="9"/>
        <v>100</v>
      </c>
      <c r="I25" s="138">
        <f t="shared" si="9"/>
        <v>100</v>
      </c>
      <c r="J25" s="138">
        <f t="shared" si="9"/>
        <v>100.00000000000001</v>
      </c>
      <c r="K25" s="138">
        <f t="shared" si="9"/>
        <v>99.999999999999972</v>
      </c>
      <c r="L25" s="138">
        <f t="shared" si="9"/>
        <v>100</v>
      </c>
      <c r="M25" s="138">
        <f t="shared" si="9"/>
        <v>100</v>
      </c>
      <c r="N25" s="138">
        <f t="shared" si="9"/>
        <v>100</v>
      </c>
      <c r="O25" s="138">
        <f t="shared" si="9"/>
        <v>99.999999999999986</v>
      </c>
      <c r="P25" s="138">
        <f t="shared" si="9"/>
        <v>100.00000000000003</v>
      </c>
      <c r="Q25" s="138">
        <f t="shared" si="9"/>
        <v>100</v>
      </c>
      <c r="R25" s="138">
        <f t="shared" si="9"/>
        <v>99.999999999999986</v>
      </c>
      <c r="S25" s="138">
        <f t="shared" si="9"/>
        <v>100.00000000000001</v>
      </c>
      <c r="T25" s="138">
        <f t="shared" si="9"/>
        <v>99.999999999999986</v>
      </c>
      <c r="U25" s="138">
        <f t="shared" si="9"/>
        <v>100</v>
      </c>
      <c r="V25" s="138">
        <f t="shared" si="9"/>
        <v>100</v>
      </c>
      <c r="W25" s="138">
        <f t="shared" si="9"/>
        <v>99.999999999999986</v>
      </c>
      <c r="X25" s="139">
        <f t="shared" si="9"/>
        <v>99.999999999999986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255"/>
  <sheetViews>
    <sheetView showGridLines="0" tabSelected="1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14" ht="14.25" x14ac:dyDescent="0.2">
      <c r="A1" s="5" t="s">
        <v>39</v>
      </c>
    </row>
    <row r="2" spans="1:14" x14ac:dyDescent="0.2">
      <c r="A2" s="2" t="s">
        <v>43</v>
      </c>
    </row>
    <row r="4" spans="1:14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  <c r="J4" s="151" t="s">
        <v>80</v>
      </c>
      <c r="K4" s="152"/>
      <c r="M4" s="130" t="s">
        <v>83</v>
      </c>
    </row>
    <row r="5" spans="1:14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  <c r="J5" s="125" t="s">
        <v>81</v>
      </c>
      <c r="K5" s="24" t="s">
        <v>82</v>
      </c>
      <c r="M5" s="131">
        <v>1087647.2944037025</v>
      </c>
      <c r="N5" s="2" t="s">
        <v>84</v>
      </c>
    </row>
    <row r="6" spans="1:14" x14ac:dyDescent="0.2">
      <c r="A6" s="15" t="s">
        <v>1</v>
      </c>
      <c r="B6" s="47"/>
      <c r="C6" s="47"/>
      <c r="D6" s="117">
        <f>$M$8</f>
        <v>48339.879751275665</v>
      </c>
      <c r="E6" s="12">
        <f>C6/POJ_VZP!B6*100000</f>
        <v>0</v>
      </c>
      <c r="F6" s="117">
        <f>K6*Předpoklady!$B$74</f>
        <v>4.1981845688350985</v>
      </c>
      <c r="G6" s="12">
        <f>F6*D6</f>
        <v>202939.73723114975</v>
      </c>
      <c r="J6" s="62">
        <v>2405</v>
      </c>
      <c r="K6" s="126">
        <f>J6/J$52</f>
        <v>6.2195326945705164E-3</v>
      </c>
    </row>
    <row r="7" spans="1:14" x14ac:dyDescent="0.2">
      <c r="A7" s="15" t="s">
        <v>2</v>
      </c>
      <c r="B7" s="47"/>
      <c r="C7" s="47"/>
      <c r="D7" s="117">
        <f t="shared" ref="D7:D26" si="0">$M$8</f>
        <v>48339.879751275665</v>
      </c>
      <c r="E7" s="12">
        <f>C7/POJ_VZP!B7*100000</f>
        <v>0</v>
      </c>
      <c r="F7" s="117">
        <f>K7*Předpoklady!$B$74</f>
        <v>13.886302804608402</v>
      </c>
      <c r="G7" s="12">
        <f t="shared" ref="G7:G26" si="1">F7*D7</f>
        <v>671262.20776457211</v>
      </c>
      <c r="J7" s="62">
        <v>7955</v>
      </c>
      <c r="K7" s="126">
        <f t="shared" ref="K7:K26" si="2">J7/J$52</f>
        <v>2.0572300451271706E-2</v>
      </c>
      <c r="M7" s="130" t="s">
        <v>85</v>
      </c>
      <c r="N7" s="4"/>
    </row>
    <row r="8" spans="1:14" x14ac:dyDescent="0.2">
      <c r="A8" s="15" t="s">
        <v>3</v>
      </c>
      <c r="B8" s="47"/>
      <c r="C8" s="47"/>
      <c r="D8" s="117">
        <f t="shared" si="0"/>
        <v>48339.879751275665</v>
      </c>
      <c r="E8" s="12">
        <f>C8/POJ_VZP!B8*100000</f>
        <v>0</v>
      </c>
      <c r="F8" s="117">
        <f>K8*Předpoklady!$B$74</f>
        <v>14.607238449901082</v>
      </c>
      <c r="G8" s="12">
        <f t="shared" si="1"/>
        <v>706112.15016642865</v>
      </c>
      <c r="J8" s="62">
        <v>8368</v>
      </c>
      <c r="K8" s="126">
        <f t="shared" si="2"/>
        <v>2.1640353259112715E-2</v>
      </c>
      <c r="M8" s="131">
        <f>M5*12/270</f>
        <v>48339.879751275665</v>
      </c>
      <c r="N8" s="2" t="s">
        <v>84</v>
      </c>
    </row>
    <row r="9" spans="1:14" x14ac:dyDescent="0.2">
      <c r="A9" s="15" t="s">
        <v>4</v>
      </c>
      <c r="B9" s="47"/>
      <c r="C9" s="47"/>
      <c r="D9" s="117">
        <f t="shared" si="0"/>
        <v>48339.879751275665</v>
      </c>
      <c r="E9" s="12">
        <f>C9/POJ_VZP!B9*100000</f>
        <v>0</v>
      </c>
      <c r="F9" s="117">
        <f>K9*Předpoklady!$B$74</f>
        <v>9.970906551844525</v>
      </c>
      <c r="G9" s="12">
        <f t="shared" si="1"/>
        <v>481992.42372737103</v>
      </c>
      <c r="J9" s="62">
        <v>5712</v>
      </c>
      <c r="K9" s="126">
        <f t="shared" si="2"/>
        <v>1.4771713410140037E-2</v>
      </c>
    </row>
    <row r="10" spans="1:14" x14ac:dyDescent="0.2">
      <c r="A10" s="15" t="s">
        <v>5</v>
      </c>
      <c r="B10" s="47"/>
      <c r="C10" s="47"/>
      <c r="D10" s="117">
        <f t="shared" si="0"/>
        <v>48339.879751275665</v>
      </c>
      <c r="E10" s="12">
        <f>C10/POJ_VZP!B10*100000</f>
        <v>0</v>
      </c>
      <c r="F10" s="117">
        <f>K10*Předpoklady!$B$74</f>
        <v>9.752705690678459</v>
      </c>
      <c r="G10" s="12">
        <f t="shared" si="1"/>
        <v>471444.62033697858</v>
      </c>
      <c r="J10" s="62">
        <v>5587</v>
      </c>
      <c r="K10" s="126">
        <f t="shared" si="2"/>
        <v>1.4448452875079199E-2</v>
      </c>
    </row>
    <row r="11" spans="1:14" x14ac:dyDescent="0.2">
      <c r="A11" s="15" t="s">
        <v>6</v>
      </c>
      <c r="B11" s="47"/>
      <c r="C11" s="47"/>
      <c r="D11" s="117">
        <f t="shared" si="0"/>
        <v>48339.879751275665</v>
      </c>
      <c r="E11" s="12">
        <f>C11/POJ_VZP!B11*100000</f>
        <v>0</v>
      </c>
      <c r="F11" s="117">
        <f>K11*Předpoklady!$B$74</f>
        <v>13.202024903991621</v>
      </c>
      <c r="G11" s="12">
        <f t="shared" si="1"/>
        <v>638184.29633230157</v>
      </c>
      <c r="J11" s="62">
        <v>7563</v>
      </c>
      <c r="K11" s="126">
        <f t="shared" si="2"/>
        <v>1.9558555413320921E-2</v>
      </c>
    </row>
    <row r="12" spans="1:14" x14ac:dyDescent="0.2">
      <c r="A12" s="15" t="s">
        <v>7</v>
      </c>
      <c r="B12" s="47"/>
      <c r="C12" s="47"/>
      <c r="D12" s="117">
        <f t="shared" si="0"/>
        <v>48339.879751275665</v>
      </c>
      <c r="E12" s="12">
        <f>C12/POJ_VZP!B12*100000</f>
        <v>0</v>
      </c>
      <c r="F12" s="117">
        <f>K12*Předpoklady!$B$74</f>
        <v>16.359827766786918</v>
      </c>
      <c r="G12" s="12">
        <f t="shared" si="1"/>
        <v>790832.10699806025</v>
      </c>
      <c r="J12" s="62">
        <v>9372</v>
      </c>
      <c r="K12" s="126">
        <f t="shared" si="2"/>
        <v>2.4236781876721361E-2</v>
      </c>
    </row>
    <row r="13" spans="1:14" x14ac:dyDescent="0.2">
      <c r="A13" s="15" t="s">
        <v>8</v>
      </c>
      <c r="B13" s="47"/>
      <c r="C13" s="47"/>
      <c r="D13" s="117">
        <f t="shared" si="0"/>
        <v>48339.879751275665</v>
      </c>
      <c r="E13" s="12">
        <f>C13/POJ_VZP!B13*100000</f>
        <v>0</v>
      </c>
      <c r="F13" s="117">
        <f>K13*Předpoklady!$B$74</f>
        <v>21.010124519958108</v>
      </c>
      <c r="G13" s="12">
        <f t="shared" si="1"/>
        <v>1015626.8928541032</v>
      </c>
      <c r="J13" s="62">
        <v>12036</v>
      </c>
      <c r="K13" s="126">
        <f t="shared" si="2"/>
        <v>3.1126110399937935E-2</v>
      </c>
    </row>
    <row r="14" spans="1:14" x14ac:dyDescent="0.2">
      <c r="A14" s="15" t="s">
        <v>9</v>
      </c>
      <c r="B14" s="47"/>
      <c r="C14" s="47"/>
      <c r="D14" s="117">
        <f t="shared" si="0"/>
        <v>48339.879751275665</v>
      </c>
      <c r="E14" s="12">
        <f>C14/POJ_VZP!B14*100000</f>
        <v>0</v>
      </c>
      <c r="F14" s="117">
        <f>K14*Předpoklady!$B$74</f>
        <v>23.92703363202607</v>
      </c>
      <c r="G14" s="12">
        <f t="shared" si="1"/>
        <v>1156629.928576869</v>
      </c>
      <c r="J14" s="62">
        <v>13707</v>
      </c>
      <c r="K14" s="126">
        <f t="shared" si="2"/>
        <v>3.5447457232631215E-2</v>
      </c>
    </row>
    <row r="15" spans="1:14" x14ac:dyDescent="0.2">
      <c r="A15" s="15" t="s">
        <v>10</v>
      </c>
      <c r="B15" s="47"/>
      <c r="C15" s="47"/>
      <c r="D15" s="117">
        <f t="shared" si="0"/>
        <v>48339.879751275665</v>
      </c>
      <c r="E15" s="12">
        <f>C15/POJ_VZP!B15*100000</f>
        <v>0</v>
      </c>
      <c r="F15" s="117">
        <f>K15*Předpoklady!$B$74</f>
        <v>19.844059117886651</v>
      </c>
      <c r="G15" s="12">
        <f t="shared" si="1"/>
        <v>959259.4315358462</v>
      </c>
      <c r="J15" s="62">
        <v>11368</v>
      </c>
      <c r="K15" s="126">
        <f t="shared" si="2"/>
        <v>2.9398606100572818E-2</v>
      </c>
    </row>
    <row r="16" spans="1:14" x14ac:dyDescent="0.2">
      <c r="A16" s="15" t="s">
        <v>11</v>
      </c>
      <c r="B16" s="47"/>
      <c r="C16" s="47"/>
      <c r="D16" s="117">
        <f t="shared" si="0"/>
        <v>48339.879751275665</v>
      </c>
      <c r="E16" s="12">
        <f>C16/POJ_VZP!B16*100000</f>
        <v>0</v>
      </c>
      <c r="F16" s="117">
        <f>K16*Předpoklady!$B$74</f>
        <v>19.290701733969509</v>
      </c>
      <c r="G16" s="12">
        <f t="shared" si="1"/>
        <v>932510.20213781099</v>
      </c>
      <c r="J16" s="62">
        <v>11051</v>
      </c>
      <c r="K16" s="126">
        <f t="shared" si="2"/>
        <v>2.8578817383658535E-2</v>
      </c>
    </row>
    <row r="17" spans="1:11" x14ac:dyDescent="0.2">
      <c r="A17" s="15" t="s">
        <v>12</v>
      </c>
      <c r="B17" s="47"/>
      <c r="C17" s="47"/>
      <c r="D17" s="117">
        <f t="shared" si="0"/>
        <v>48339.879751275665</v>
      </c>
      <c r="E17" s="12">
        <f>C17/POJ_VZP!B17*100000</f>
        <v>0</v>
      </c>
      <c r="F17" s="117">
        <f>K17*Předpoklady!$B$74</f>
        <v>17.838356802048178</v>
      </c>
      <c r="G17" s="12">
        <f t="shared" si="1"/>
        <v>862304.0227713593</v>
      </c>
      <c r="J17" s="62">
        <v>10219</v>
      </c>
      <c r="K17" s="126">
        <f t="shared" si="2"/>
        <v>2.6427195262293597E-2</v>
      </c>
    </row>
    <row r="18" spans="1:11" x14ac:dyDescent="0.2">
      <c r="A18" s="15" t="s">
        <v>13</v>
      </c>
      <c r="B18" s="47"/>
      <c r="C18" s="47"/>
      <c r="D18" s="117">
        <f t="shared" si="0"/>
        <v>48339.879751275665</v>
      </c>
      <c r="E18" s="12">
        <f>C18/POJ_VZP!B18*100000</f>
        <v>0</v>
      </c>
      <c r="F18" s="117">
        <f>K18*Předpoklady!$B$74</f>
        <v>18.768765274060282</v>
      </c>
      <c r="G18" s="12">
        <f t="shared" si="1"/>
        <v>907279.85642799246</v>
      </c>
      <c r="J18" s="62">
        <v>10752</v>
      </c>
      <c r="K18" s="126">
        <f t="shared" si="2"/>
        <v>2.780557818379301E-2</v>
      </c>
    </row>
    <row r="19" spans="1:11" x14ac:dyDescent="0.2">
      <c r="A19" s="15" t="s">
        <v>14</v>
      </c>
      <c r="B19" s="47"/>
      <c r="C19" s="47"/>
      <c r="D19" s="117">
        <f t="shared" si="0"/>
        <v>48339.879751275665</v>
      </c>
      <c r="E19" s="12">
        <f>C19/POJ_VZP!B19*100000</f>
        <v>0</v>
      </c>
      <c r="F19" s="117">
        <f>K19*Předpoklady!$B$74</f>
        <v>15.789014313976493</v>
      </c>
      <c r="G19" s="12">
        <f t="shared" si="1"/>
        <v>763239.05332879385</v>
      </c>
      <c r="J19" s="62">
        <v>9045</v>
      </c>
      <c r="K19" s="126">
        <f t="shared" si="2"/>
        <v>2.3391132317002211E-2</v>
      </c>
    </row>
    <row r="20" spans="1:11" x14ac:dyDescent="0.2">
      <c r="A20" s="15" t="s">
        <v>15</v>
      </c>
      <c r="B20" s="47"/>
      <c r="C20" s="47"/>
      <c r="D20" s="117">
        <f t="shared" si="0"/>
        <v>48339.879751275665</v>
      </c>
      <c r="E20" s="12">
        <f>C20/POJ_VZP!B20*100000</f>
        <v>0</v>
      </c>
      <c r="F20" s="117">
        <f>K20*Předpoklady!$B$74</f>
        <v>14.102758058885138</v>
      </c>
      <c r="G20" s="12">
        <f t="shared" si="1"/>
        <v>681725.62872784142</v>
      </c>
      <c r="J20" s="62">
        <v>8079</v>
      </c>
      <c r="K20" s="126">
        <f t="shared" si="2"/>
        <v>2.0892974902052056E-2</v>
      </c>
    </row>
    <row r="21" spans="1:11" x14ac:dyDescent="0.2">
      <c r="A21" s="15" t="s">
        <v>16</v>
      </c>
      <c r="B21" s="47"/>
      <c r="C21" s="47"/>
      <c r="D21" s="117">
        <f t="shared" si="0"/>
        <v>48339.879751275665</v>
      </c>
      <c r="E21" s="12">
        <f>C21/POJ_VZP!B21*100000</f>
        <v>0</v>
      </c>
      <c r="F21" s="117">
        <f>K21*Předpoklady!$B$74</f>
        <v>10.72151751425579</v>
      </c>
      <c r="G21" s="12">
        <f t="shared" si="1"/>
        <v>518276.86739032087</v>
      </c>
      <c r="J21" s="62">
        <v>6142</v>
      </c>
      <c r="K21" s="126">
        <f t="shared" si="2"/>
        <v>1.5883729650749318E-2</v>
      </c>
    </row>
    <row r="22" spans="1:11" x14ac:dyDescent="0.2">
      <c r="A22" s="15" t="s">
        <v>17</v>
      </c>
      <c r="B22" s="47"/>
      <c r="C22" s="47"/>
      <c r="D22" s="117">
        <f t="shared" si="0"/>
        <v>48339.879751275665</v>
      </c>
      <c r="E22" s="12">
        <f>C22/POJ_VZP!B22*100000</f>
        <v>0</v>
      </c>
      <c r="F22" s="117">
        <f>K22*Předpoklady!$B$74</f>
        <v>7.9809146980100074</v>
      </c>
      <c r="G22" s="12">
        <f t="shared" si="1"/>
        <v>385796.4568069923</v>
      </c>
      <c r="J22" s="62">
        <v>4572</v>
      </c>
      <c r="K22" s="126">
        <f t="shared" si="2"/>
        <v>1.1823577330385197E-2</v>
      </c>
    </row>
    <row r="23" spans="1:11" x14ac:dyDescent="0.2">
      <c r="A23" s="15" t="s">
        <v>18</v>
      </c>
      <c r="B23" s="47"/>
      <c r="C23" s="47"/>
      <c r="D23" s="117">
        <f t="shared" si="0"/>
        <v>48339.879751275665</v>
      </c>
      <c r="E23" s="12">
        <f>C23/POJ_VZP!B23*100000</f>
        <v>0</v>
      </c>
      <c r="F23" s="117">
        <f>K23*Předpoklady!$B$74</f>
        <v>6.0677295473059472</v>
      </c>
      <c r="G23" s="12">
        <f t="shared" si="1"/>
        <v>293313.31668003183</v>
      </c>
      <c r="J23" s="62">
        <v>3476</v>
      </c>
      <c r="K23" s="126">
        <f t="shared" si="2"/>
        <v>8.9892289589717737E-3</v>
      </c>
    </row>
    <row r="24" spans="1:11" x14ac:dyDescent="0.2">
      <c r="A24" s="15" t="s">
        <v>19</v>
      </c>
      <c r="B24" s="47"/>
      <c r="C24" s="47"/>
      <c r="D24" s="117">
        <f t="shared" si="0"/>
        <v>48339.879751275665</v>
      </c>
      <c r="E24" s="12">
        <f>C24/POJ_VZP!B24*100000</f>
        <v>0</v>
      </c>
      <c r="F24" s="117">
        <f>K24*Předpoklady!$B$74</f>
        <v>2.215175142557896</v>
      </c>
      <c r="G24" s="12">
        <f t="shared" si="1"/>
        <v>107081.30001926362</v>
      </c>
      <c r="J24" s="62">
        <v>1269</v>
      </c>
      <c r="K24" s="126">
        <f t="shared" si="2"/>
        <v>3.2817409519376238E-3</v>
      </c>
    </row>
    <row r="25" spans="1:11" x14ac:dyDescent="0.2">
      <c r="A25" s="15" t="s">
        <v>20</v>
      </c>
      <c r="B25" s="47"/>
      <c r="C25" s="47"/>
      <c r="D25" s="117">
        <f t="shared" si="0"/>
        <v>48339.879751275665</v>
      </c>
      <c r="E25" s="12">
        <f>C25/POJ_VZP!B25*100000</f>
        <v>0</v>
      </c>
      <c r="F25" s="117">
        <f>K25*Předpoklady!$B$74</f>
        <v>0.37879669498428953</v>
      </c>
      <c r="G25" s="12">
        <f t="shared" si="1"/>
        <v>18310.9866857212</v>
      </c>
      <c r="J25" s="62">
        <v>217</v>
      </c>
      <c r="K25" s="126">
        <f t="shared" si="2"/>
        <v>5.6118028886561414E-4</v>
      </c>
    </row>
    <row r="26" spans="1:11" x14ac:dyDescent="0.2">
      <c r="A26" s="15" t="s">
        <v>21</v>
      </c>
      <c r="B26" s="47"/>
      <c r="C26" s="47"/>
      <c r="D26" s="117">
        <f t="shared" si="0"/>
        <v>48339.879751275665</v>
      </c>
      <c r="E26" s="12">
        <f>C26/POJ_VZP!B26*100000</f>
        <v>0</v>
      </c>
      <c r="F26" s="117">
        <f>K26*Předpoklady!$B$74</f>
        <v>1.9201675782613756E-2</v>
      </c>
      <c r="G26" s="12">
        <f t="shared" si="1"/>
        <v>928.206698354531</v>
      </c>
      <c r="J26" s="63">
        <v>11</v>
      </c>
      <c r="K26" s="127">
        <f t="shared" si="2"/>
        <v>2.8446927085353712E-5</v>
      </c>
    </row>
    <row r="27" spans="1:11" s="3" customFormat="1" x14ac:dyDescent="0.2">
      <c r="A27" s="16" t="s">
        <v>24</v>
      </c>
      <c r="B27" s="18">
        <f>SUM(B6:B26)</f>
        <v>0</v>
      </c>
      <c r="C27" s="18">
        <f>SUM(C6:C26)</f>
        <v>0</v>
      </c>
      <c r="D27" s="18" t="str">
        <f t="shared" ref="D27" si="3">IFERROR(B27/C27,"")</f>
        <v/>
      </c>
      <c r="E27" s="18">
        <f>C27/POJ_VZP!B27*100000</f>
        <v>0</v>
      </c>
      <c r="F27" s="18">
        <f>SUM(F6:F26)</f>
        <v>259.93133946235304</v>
      </c>
      <c r="G27" s="18">
        <f>SUM(G6:G26)</f>
        <v>12565049.693198165</v>
      </c>
      <c r="J27" s="140">
        <f>SUM(J6:J26)</f>
        <v>148906</v>
      </c>
      <c r="K27" s="128">
        <f>SUM(K6:K26)</f>
        <v>0.38508346587015269</v>
      </c>
    </row>
    <row r="28" spans="1:11" s="4" customFormat="1" x14ac:dyDescent="0.2">
      <c r="A28" s="6" t="s">
        <v>22</v>
      </c>
      <c r="B28" s="7" t="str">
        <f>B4</f>
        <v>Náklady VZP</v>
      </c>
      <c r="C28" s="7" t="str">
        <f t="shared" ref="C28:G29" si="4">C4</f>
        <v>Pacienti VZP</v>
      </c>
      <c r="D28" s="7" t="str">
        <f t="shared" si="4"/>
        <v>Náklady VZP</v>
      </c>
      <c r="E28" s="7" t="str">
        <f t="shared" si="4"/>
        <v>Prevalence</v>
      </c>
      <c r="F28" s="7" t="str">
        <f t="shared" si="4"/>
        <v>Pacienti ČR</v>
      </c>
      <c r="G28" s="7" t="str">
        <f t="shared" si="4"/>
        <v>Náklady ČR</v>
      </c>
      <c r="J28" s="151" t="s">
        <v>80</v>
      </c>
      <c r="K28" s="152"/>
    </row>
    <row r="29" spans="1:11" x14ac:dyDescent="0.2">
      <c r="A29" s="14" t="s">
        <v>25</v>
      </c>
      <c r="B29" s="23" t="str">
        <f t="shared" ref="B29:F29" si="5">B5</f>
        <v>PUZP (Kč)</v>
      </c>
      <c r="C29" s="23" t="str">
        <f t="shared" si="5"/>
        <v>Počet UOP</v>
      </c>
      <c r="D29" s="23" t="str">
        <f t="shared" si="5"/>
        <v>1 UOP (Kč)</v>
      </c>
      <c r="E29" s="24" t="str">
        <f t="shared" si="5"/>
        <v>na 100 tis. poj.</v>
      </c>
      <c r="F29" s="24" t="str">
        <f t="shared" si="5"/>
        <v>odhad</v>
      </c>
      <c r="G29" s="24" t="str">
        <f t="shared" si="4"/>
        <v>odhad</v>
      </c>
      <c r="J29" s="125" t="s">
        <v>81</v>
      </c>
      <c r="K29" s="24" t="s">
        <v>82</v>
      </c>
    </row>
    <row r="30" spans="1:11" x14ac:dyDescent="0.2">
      <c r="A30" s="15" t="s">
        <v>1</v>
      </c>
      <c r="B30" s="47"/>
      <c r="C30" s="47"/>
      <c r="D30" s="117">
        <f>$M$8</f>
        <v>48339.879751275665</v>
      </c>
      <c r="E30" s="12">
        <f>C30/POJ_VZP!B30*100000</f>
        <v>0</v>
      </c>
      <c r="F30" s="117">
        <f>K30*Předpoklady!$B$74</f>
        <v>1.9393692540439891</v>
      </c>
      <c r="G30" s="12">
        <f>F30*D30</f>
        <v>93748.876533807619</v>
      </c>
      <c r="J30" s="62">
        <v>1111</v>
      </c>
      <c r="K30" s="126">
        <f>J30/J$52</f>
        <v>2.8731396356207247E-3</v>
      </c>
    </row>
    <row r="31" spans="1:11" x14ac:dyDescent="0.2">
      <c r="A31" s="15" t="s">
        <v>2</v>
      </c>
      <c r="B31" s="47"/>
      <c r="C31" s="47"/>
      <c r="D31" s="117">
        <f t="shared" ref="D31:D50" si="6">$M$8</f>
        <v>48339.879751275665</v>
      </c>
      <c r="E31" s="12">
        <f>C31/POJ_VZP!B31*100000</f>
        <v>0</v>
      </c>
      <c r="F31" s="117">
        <f>K31*Předpoklady!$B$74</f>
        <v>6.1026416850925171</v>
      </c>
      <c r="G31" s="12">
        <f t="shared" ref="G31:G50" si="7">F31*D31</f>
        <v>295000.96522249456</v>
      </c>
      <c r="J31" s="62">
        <v>3496</v>
      </c>
      <c r="K31" s="126">
        <f t="shared" ref="K31:K50" si="8">J31/J$52</f>
        <v>9.0409506445815069E-3</v>
      </c>
    </row>
    <row r="32" spans="1:11" x14ac:dyDescent="0.2">
      <c r="A32" s="15" t="s">
        <v>3</v>
      </c>
      <c r="B32" s="47"/>
      <c r="C32" s="47"/>
      <c r="D32" s="117">
        <f t="shared" si="6"/>
        <v>48339.879751275665</v>
      </c>
      <c r="E32" s="12">
        <f>C32/POJ_VZP!B32*100000</f>
        <v>0</v>
      </c>
      <c r="F32" s="117">
        <f>K32*Předpoklady!$B$74</f>
        <v>8.2951239380891426</v>
      </c>
      <c r="G32" s="12">
        <f t="shared" si="7"/>
        <v>400985.29368915741</v>
      </c>
      <c r="J32" s="62">
        <v>4752</v>
      </c>
      <c r="K32" s="126">
        <f t="shared" si="8"/>
        <v>1.2289072500872803E-2</v>
      </c>
    </row>
    <row r="33" spans="1:11" x14ac:dyDescent="0.2">
      <c r="A33" s="15" t="s">
        <v>4</v>
      </c>
      <c r="B33" s="47"/>
      <c r="C33" s="47"/>
      <c r="D33" s="117">
        <f t="shared" si="6"/>
        <v>48339.879751275665</v>
      </c>
      <c r="E33" s="12">
        <f>C33/POJ_VZP!B33*100000</f>
        <v>0</v>
      </c>
      <c r="F33" s="117">
        <f>K33*Předpoklady!$B$74</f>
        <v>11.786337716746187</v>
      </c>
      <c r="G33" s="12">
        <f t="shared" si="7"/>
        <v>569750.14793543564</v>
      </c>
      <c r="J33" s="62">
        <v>6752</v>
      </c>
      <c r="K33" s="126">
        <f t="shared" si="8"/>
        <v>1.7461241061846204E-2</v>
      </c>
    </row>
    <row r="34" spans="1:11" x14ac:dyDescent="0.2">
      <c r="A34" s="15" t="s">
        <v>5</v>
      </c>
      <c r="B34" s="47"/>
      <c r="C34" s="47"/>
      <c r="D34" s="117">
        <f t="shared" si="6"/>
        <v>48339.879751275665</v>
      </c>
      <c r="E34" s="12">
        <f>C34/POJ_VZP!B34*100000</f>
        <v>0</v>
      </c>
      <c r="F34" s="117">
        <f>K34*Předpoklady!$B$74</f>
        <v>11.407541021761899</v>
      </c>
      <c r="G34" s="12">
        <f t="shared" si="7"/>
        <v>551439.16124971455</v>
      </c>
      <c r="J34" s="62">
        <v>6535</v>
      </c>
      <c r="K34" s="126">
        <f t="shared" si="8"/>
        <v>1.6900060772980591E-2</v>
      </c>
    </row>
    <row r="35" spans="1:11" x14ac:dyDescent="0.2">
      <c r="A35" s="15" t="s">
        <v>6</v>
      </c>
      <c r="B35" s="47"/>
      <c r="C35" s="47"/>
      <c r="D35" s="117">
        <f t="shared" si="6"/>
        <v>48339.879751275665</v>
      </c>
      <c r="E35" s="12">
        <f>C35/POJ_VZP!B35*100000</f>
        <v>0</v>
      </c>
      <c r="F35" s="117">
        <f>K35*Předpoklady!$B$74</f>
        <v>15.616199231932969</v>
      </c>
      <c r="G35" s="12">
        <f t="shared" si="7"/>
        <v>754885.1930436031</v>
      </c>
      <c r="J35" s="62">
        <v>8946</v>
      </c>
      <c r="K35" s="126">
        <f t="shared" si="8"/>
        <v>2.3135109973234029E-2</v>
      </c>
    </row>
    <row r="36" spans="1:11" x14ac:dyDescent="0.2">
      <c r="A36" s="15" t="s">
        <v>7</v>
      </c>
      <c r="B36" s="47"/>
      <c r="C36" s="47"/>
      <c r="D36" s="117">
        <f t="shared" si="6"/>
        <v>48339.879751275665</v>
      </c>
      <c r="E36" s="12">
        <f>C36/POJ_VZP!B36*100000</f>
        <v>0</v>
      </c>
      <c r="F36" s="117">
        <f>K36*Předpoklady!$B$74</f>
        <v>18.829861515186781</v>
      </c>
      <c r="G36" s="12">
        <f t="shared" si="7"/>
        <v>910233.24137730245</v>
      </c>
      <c r="J36" s="62">
        <v>10787</v>
      </c>
      <c r="K36" s="126">
        <f t="shared" si="8"/>
        <v>2.7896091133610044E-2</v>
      </c>
    </row>
    <row r="37" spans="1:11" x14ac:dyDescent="0.2">
      <c r="A37" s="15" t="s">
        <v>8</v>
      </c>
      <c r="B37" s="47"/>
      <c r="C37" s="47"/>
      <c r="D37" s="117">
        <f t="shared" si="6"/>
        <v>48339.879751275665</v>
      </c>
      <c r="E37" s="12">
        <f>C37/POJ_VZP!B37*100000</f>
        <v>0</v>
      </c>
      <c r="F37" s="117">
        <f>K37*Předpoklady!$B$74</f>
        <v>24.97614337251251</v>
      </c>
      <c r="G37" s="12">
        <f t="shared" si="7"/>
        <v>1207343.7672778754</v>
      </c>
      <c r="J37" s="62">
        <v>14308</v>
      </c>
      <c r="K37" s="126">
        <f t="shared" si="8"/>
        <v>3.7001693885203718E-2</v>
      </c>
    </row>
    <row r="38" spans="1:11" x14ac:dyDescent="0.2">
      <c r="A38" s="15" t="s">
        <v>9</v>
      </c>
      <c r="B38" s="47"/>
      <c r="C38" s="47"/>
      <c r="D38" s="117">
        <f t="shared" si="6"/>
        <v>48339.879751275665</v>
      </c>
      <c r="E38" s="12">
        <f>C38/POJ_VZP!B38*100000</f>
        <v>0</v>
      </c>
      <c r="F38" s="117">
        <f>K38*Předpoklady!$B$74</f>
        <v>32.686489002676602</v>
      </c>
      <c r="G38" s="12">
        <f t="shared" si="7"/>
        <v>1580060.9478807813</v>
      </c>
      <c r="J38" s="62">
        <v>18725</v>
      </c>
      <c r="K38" s="126">
        <f t="shared" si="8"/>
        <v>4.842442815211348E-2</v>
      </c>
    </row>
    <row r="39" spans="1:11" x14ac:dyDescent="0.2">
      <c r="A39" s="15" t="s">
        <v>10</v>
      </c>
      <c r="B39" s="47"/>
      <c r="C39" s="47"/>
      <c r="D39" s="117">
        <f t="shared" si="6"/>
        <v>48339.879751275665</v>
      </c>
      <c r="E39" s="12">
        <f>C39/POJ_VZP!B39*100000</f>
        <v>0</v>
      </c>
      <c r="F39" s="117">
        <f>K39*Předpoklady!$B$74</f>
        <v>30.11521005469568</v>
      </c>
      <c r="G39" s="12">
        <f t="shared" si="7"/>
        <v>1455765.6327283969</v>
      </c>
      <c r="J39" s="62">
        <v>17252</v>
      </c>
      <c r="K39" s="126">
        <f t="shared" si="8"/>
        <v>4.4615126006956565E-2</v>
      </c>
    </row>
    <row r="40" spans="1:11" x14ac:dyDescent="0.2">
      <c r="A40" s="15" t="s">
        <v>11</v>
      </c>
      <c r="B40" s="47"/>
      <c r="C40" s="47"/>
      <c r="D40" s="117">
        <f t="shared" si="6"/>
        <v>48339.879751275665</v>
      </c>
      <c r="E40" s="12">
        <f>C40/POJ_VZP!B40*100000</f>
        <v>0</v>
      </c>
      <c r="F40" s="117">
        <f>K40*Předpoklady!$B$74</f>
        <v>33.522634702664959</v>
      </c>
      <c r="G40" s="12">
        <f t="shared" si="7"/>
        <v>1620480.1304727648</v>
      </c>
      <c r="J40" s="62">
        <v>19204</v>
      </c>
      <c r="K40" s="126">
        <f t="shared" si="8"/>
        <v>4.9663162522466608E-2</v>
      </c>
    </row>
    <row r="41" spans="1:11" x14ac:dyDescent="0.2">
      <c r="A41" s="15" t="s">
        <v>12</v>
      </c>
      <c r="B41" s="47"/>
      <c r="C41" s="47"/>
      <c r="D41" s="117">
        <f t="shared" si="6"/>
        <v>48339.879751275665</v>
      </c>
      <c r="E41" s="12">
        <f>C41/POJ_VZP!B41*100000</f>
        <v>0</v>
      </c>
      <c r="F41" s="117">
        <f>K41*Předpoklady!$B$74</f>
        <v>34.086465727918075</v>
      </c>
      <c r="G41" s="12">
        <f t="shared" si="7"/>
        <v>1647735.6544335389</v>
      </c>
      <c r="J41" s="62">
        <v>19527</v>
      </c>
      <c r="K41" s="126">
        <f t="shared" si="8"/>
        <v>5.0498467745063814E-2</v>
      </c>
    </row>
    <row r="42" spans="1:11" x14ac:dyDescent="0.2">
      <c r="A42" s="15" t="s">
        <v>13</v>
      </c>
      <c r="B42" s="47"/>
      <c r="C42" s="47"/>
      <c r="D42" s="117">
        <f t="shared" si="6"/>
        <v>48339.879751275665</v>
      </c>
      <c r="E42" s="12">
        <f>C42/POJ_VZP!B42*100000</f>
        <v>0</v>
      </c>
      <c r="F42" s="117">
        <f>K42*Předpoklady!$B$74</f>
        <v>34.501920167578263</v>
      </c>
      <c r="G42" s="12">
        <f t="shared" si="7"/>
        <v>1667818.6720888459</v>
      </c>
      <c r="J42" s="62">
        <v>19765</v>
      </c>
      <c r="K42" s="126">
        <f t="shared" si="8"/>
        <v>5.1113955803819645E-2</v>
      </c>
    </row>
    <row r="43" spans="1:11" x14ac:dyDescent="0.2">
      <c r="A43" s="15" t="s">
        <v>14</v>
      </c>
      <c r="B43" s="47"/>
      <c r="C43" s="47"/>
      <c r="D43" s="117">
        <f t="shared" si="6"/>
        <v>48339.879751275665</v>
      </c>
      <c r="E43" s="12">
        <f>C43/POJ_VZP!B43*100000</f>
        <v>0</v>
      </c>
      <c r="F43" s="117">
        <f>K43*Předpoklady!$B$74</f>
        <v>31.918421971372045</v>
      </c>
      <c r="G43" s="12">
        <f t="shared" si="7"/>
        <v>1542932.6799465998</v>
      </c>
      <c r="J43" s="62">
        <v>18285</v>
      </c>
      <c r="K43" s="126">
        <f t="shared" si="8"/>
        <v>4.7286551068699327E-2</v>
      </c>
    </row>
    <row r="44" spans="1:11" x14ac:dyDescent="0.2">
      <c r="A44" s="15" t="s">
        <v>15</v>
      </c>
      <c r="B44" s="47"/>
      <c r="C44" s="47"/>
      <c r="D44" s="117">
        <f t="shared" si="6"/>
        <v>48339.879751275665</v>
      </c>
      <c r="E44" s="12">
        <f>C44/POJ_VZP!B44*100000</f>
        <v>0</v>
      </c>
      <c r="F44" s="117">
        <f>K44*Předpoklady!$B$74</f>
        <v>31.373792621901547</v>
      </c>
      <c r="G44" s="12">
        <f t="shared" si="7"/>
        <v>1516605.3626841805</v>
      </c>
      <c r="J44" s="62">
        <v>17973</v>
      </c>
      <c r="K44" s="126">
        <f t="shared" si="8"/>
        <v>4.6479692773187475E-2</v>
      </c>
    </row>
    <row r="45" spans="1:11" x14ac:dyDescent="0.2">
      <c r="A45" s="15" t="s">
        <v>16</v>
      </c>
      <c r="B45" s="47"/>
      <c r="C45" s="47"/>
      <c r="D45" s="117">
        <f t="shared" si="6"/>
        <v>48339.879751275665</v>
      </c>
      <c r="E45" s="12">
        <f>C45/POJ_VZP!B45*100000</f>
        <v>0</v>
      </c>
      <c r="F45" s="117">
        <f>K45*Předpoklady!$B$74</f>
        <v>27.051669963924127</v>
      </c>
      <c r="G45" s="12">
        <f t="shared" si="7"/>
        <v>1307674.473127288</v>
      </c>
      <c r="J45" s="62">
        <v>15497</v>
      </c>
      <c r="K45" s="126">
        <f t="shared" si="8"/>
        <v>4.0076548094702409E-2</v>
      </c>
    </row>
    <row r="46" spans="1:11" x14ac:dyDescent="0.2">
      <c r="A46" s="15" t="s">
        <v>17</v>
      </c>
      <c r="B46" s="47"/>
      <c r="C46" s="47"/>
      <c r="D46" s="117">
        <f t="shared" si="6"/>
        <v>48339.879751275665</v>
      </c>
      <c r="E46" s="12">
        <f>C46/POJ_VZP!B46*100000</f>
        <v>0</v>
      </c>
      <c r="F46" s="117">
        <f>K46*Předpoklady!$B$74</f>
        <v>24.747468870010476</v>
      </c>
      <c r="G46" s="12">
        <f t="shared" si="7"/>
        <v>1196289.6693247443</v>
      </c>
      <c r="J46" s="62">
        <v>14177</v>
      </c>
      <c r="K46" s="126">
        <f t="shared" si="8"/>
        <v>3.6662916844459964E-2</v>
      </c>
    </row>
    <row r="47" spans="1:11" x14ac:dyDescent="0.2">
      <c r="A47" s="15" t="s">
        <v>18</v>
      </c>
      <c r="B47" s="47"/>
      <c r="C47" s="47"/>
      <c r="D47" s="117">
        <f t="shared" si="6"/>
        <v>48339.879751275665</v>
      </c>
      <c r="E47" s="12">
        <f>C47/POJ_VZP!B47*100000</f>
        <v>0</v>
      </c>
      <c r="F47" s="117">
        <f>K47*Předpoklady!$B$74</f>
        <v>22.385662748748981</v>
      </c>
      <c r="G47" s="12">
        <f t="shared" si="7"/>
        <v>1082120.2454271368</v>
      </c>
      <c r="J47" s="62">
        <v>12824</v>
      </c>
      <c r="K47" s="126">
        <f t="shared" si="8"/>
        <v>3.3163944812961456E-2</v>
      </c>
    </row>
    <row r="48" spans="1:11" x14ac:dyDescent="0.2">
      <c r="A48" s="15" t="s">
        <v>19</v>
      </c>
      <c r="B48" s="47"/>
      <c r="C48" s="47"/>
      <c r="D48" s="117">
        <f t="shared" si="6"/>
        <v>48339.879751275665</v>
      </c>
      <c r="E48" s="12">
        <f>C48/POJ_VZP!B48*100000</f>
        <v>0</v>
      </c>
      <c r="F48" s="117">
        <f>K48*Předpoklady!$B$74</f>
        <v>10.978121726987082</v>
      </c>
      <c r="G48" s="12">
        <f t="shared" si="7"/>
        <v>530681.08417742222</v>
      </c>
      <c r="J48" s="62">
        <v>6289</v>
      </c>
      <c r="K48" s="126">
        <f t="shared" si="8"/>
        <v>1.6263884039980862E-2</v>
      </c>
    </row>
    <row r="49" spans="1:24" x14ac:dyDescent="0.2">
      <c r="A49" s="15" t="s">
        <v>20</v>
      </c>
      <c r="B49" s="47"/>
      <c r="C49" s="47"/>
      <c r="D49" s="117">
        <f t="shared" si="6"/>
        <v>48339.879751275665</v>
      </c>
      <c r="E49" s="12">
        <f>C49/POJ_VZP!B49*100000</f>
        <v>0</v>
      </c>
      <c r="F49" s="117">
        <f>K49*Předpoklady!$B$74</f>
        <v>2.6044454788781568</v>
      </c>
      <c r="G49" s="12">
        <f t="shared" si="7"/>
        <v>125898.58126772367</v>
      </c>
      <c r="J49" s="62">
        <v>1492</v>
      </c>
      <c r="K49" s="126">
        <f t="shared" si="8"/>
        <v>3.8584377464861582E-3</v>
      </c>
    </row>
    <row r="50" spans="1:24" x14ac:dyDescent="0.2">
      <c r="A50" s="15" t="s">
        <v>21</v>
      </c>
      <c r="B50" s="47"/>
      <c r="C50" s="47"/>
      <c r="D50" s="117">
        <f t="shared" si="6"/>
        <v>48339.879751275665</v>
      </c>
      <c r="E50" s="12">
        <f>C50/POJ_VZP!B50*100000</f>
        <v>0</v>
      </c>
      <c r="F50" s="117">
        <f>K50*Předpoklady!$B$74</f>
        <v>0.14313976492493891</v>
      </c>
      <c r="G50" s="12">
        <f t="shared" si="7"/>
        <v>6919.3590240974127</v>
      </c>
      <c r="J50" s="63">
        <v>82</v>
      </c>
      <c r="K50" s="127">
        <f t="shared" si="8"/>
        <v>2.1205891099990948E-4</v>
      </c>
    </row>
    <row r="51" spans="1:24" s="3" customFormat="1" x14ac:dyDescent="0.2">
      <c r="A51" s="16" t="s">
        <v>24</v>
      </c>
      <c r="B51" s="18">
        <f>SUM(B30:B50)</f>
        <v>0</v>
      </c>
      <c r="C51" s="18">
        <f>SUM(C30:C50)</f>
        <v>0</v>
      </c>
      <c r="D51" s="18" t="str">
        <f t="shared" ref="D51" si="9">IFERROR(B51/C51,"")</f>
        <v/>
      </c>
      <c r="E51" s="18">
        <f>C51/POJ_VZP!B51*100000</f>
        <v>0</v>
      </c>
      <c r="F51" s="18">
        <f>SUM(F30:F50)</f>
        <v>415.06866053764696</v>
      </c>
      <c r="G51" s="18">
        <f>SUM(G30:G50)</f>
        <v>20064369.138912909</v>
      </c>
      <c r="J51" s="140">
        <f>SUM(J30:J50)</f>
        <v>237779</v>
      </c>
      <c r="K51" s="128">
        <f>SUM(K30:K50)</f>
        <v>0.61491653412984759</v>
      </c>
    </row>
    <row r="52" spans="1:24" x14ac:dyDescent="0.2">
      <c r="J52" s="141">
        <f>J27+J51</f>
        <v>386685</v>
      </c>
      <c r="K52" s="129">
        <f>K27+K51</f>
        <v>1.0000000000000002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4.1981845688350985</v>
      </c>
      <c r="C56" s="60">
        <f>B56*ČSÚ!C56</f>
        <v>4.2273973103307307</v>
      </c>
      <c r="D56" s="60">
        <f>C56*ČSÚ!D56</f>
        <v>4.2296332756340735</v>
      </c>
      <c r="E56" s="60">
        <f>D56*ČSÚ!E56</f>
        <v>4.2061846784593984</v>
      </c>
      <c r="F56" s="60">
        <f>E56*ČSÚ!F56</f>
        <v>4.1557302665820011</v>
      </c>
      <c r="G56" s="60">
        <f>F56*ČSÚ!G56</f>
        <v>4.0885859708332166</v>
      </c>
      <c r="H56" s="60">
        <f>G56*ČSÚ!H56</f>
        <v>4.0169116674568794</v>
      </c>
      <c r="I56" s="60">
        <f>H56*ČSÚ!I56</f>
        <v>3.9451066907835934</v>
      </c>
      <c r="J56" s="60">
        <f>I56*ČSÚ!J56</f>
        <v>3.874637485590227</v>
      </c>
      <c r="K56" s="60">
        <f>J56*ČSÚ!K56</f>
        <v>3.8072826606408037</v>
      </c>
      <c r="L56" s="60">
        <f>K56*ČSÚ!L56</f>
        <v>3.7451112098036772</v>
      </c>
      <c r="M56" s="60">
        <f>L56*ČSÚ!M56</f>
        <v>3.6903082809889329</v>
      </c>
      <c r="N56" s="60">
        <f>M56*ČSÚ!N56</f>
        <v>3.644841233278409</v>
      </c>
      <c r="O56" s="60">
        <f>N56*ČSÚ!O56</f>
        <v>3.6102563673526649</v>
      </c>
      <c r="P56" s="60">
        <f>O56*ČSÚ!P56</f>
        <v>3.587693444746197</v>
      </c>
      <c r="Q56" s="60">
        <f>P56*ČSÚ!Q56</f>
        <v>3.5779147263578728</v>
      </c>
      <c r="R56" s="60">
        <f>Q56*ČSÚ!R56</f>
        <v>3.5812904531957135</v>
      </c>
      <c r="S56" s="60">
        <f>R56*ČSÚ!S56</f>
        <v>3.5977552886112436</v>
      </c>
      <c r="T56" s="60">
        <f>S56*ČSÚ!T56</f>
        <v>3.626590529471247</v>
      </c>
      <c r="U56" s="60">
        <f>T56*ČSÚ!U56</f>
        <v>3.6661409806810399</v>
      </c>
      <c r="V56" s="60">
        <f>U56*ČSÚ!V56</f>
        <v>3.7137350992807834</v>
      </c>
      <c r="W56" s="60">
        <f>V56*ČSÚ!W56</f>
        <v>3.7658592255080801</v>
      </c>
      <c r="X56" s="61">
        <f>W56*ČSÚ!X56</f>
        <v>3.818556862316429</v>
      </c>
    </row>
    <row r="57" spans="1:24" x14ac:dyDescent="0.2">
      <c r="A57" s="15" t="s">
        <v>2</v>
      </c>
      <c r="B57" s="62">
        <f t="shared" ref="B57:B76" si="10">F7</f>
        <v>13.886302804608402</v>
      </c>
      <c r="C57" s="11">
        <f>B57*ČSÚ!C57</f>
        <v>13.632309651263915</v>
      </c>
      <c r="D57" s="11">
        <f>C57*ČSÚ!D57</f>
        <v>13.45137146322115</v>
      </c>
      <c r="E57" s="11">
        <f>D57*ČSÚ!E57</f>
        <v>13.428707314537556</v>
      </c>
      <c r="F57" s="11">
        <f>E57*ČSÚ!F57</f>
        <v>13.567082840729846</v>
      </c>
      <c r="G57" s="11">
        <f>F57*ČSÚ!G57</f>
        <v>13.718677167188474</v>
      </c>
      <c r="H57" s="11">
        <f>G57*ČSÚ!H57</f>
        <v>13.808794697372985</v>
      </c>
      <c r="I57" s="11">
        <f>H57*ČSÚ!I57</f>
        <v>13.810224390309592</v>
      </c>
      <c r="J57" s="11">
        <f>I57*ČSÚ!J57</f>
        <v>13.734802228506275</v>
      </c>
      <c r="K57" s="11">
        <f>J57*ČSÚ!K57</f>
        <v>13.572239110337284</v>
      </c>
      <c r="L57" s="11">
        <f>K57*ČSÚ!L57</f>
        <v>13.355863287537959</v>
      </c>
      <c r="M57" s="11">
        <f>L57*ČSÚ!M57</f>
        <v>13.124745221179191</v>
      </c>
      <c r="N57" s="11">
        <f>M57*ČSÚ!N57</f>
        <v>12.893181840627053</v>
      </c>
      <c r="O57" s="11">
        <f>N57*ČSÚ!O57</f>
        <v>12.66597785165211</v>
      </c>
      <c r="P57" s="11">
        <f>O57*ČSÚ!P57</f>
        <v>12.448828588411669</v>
      </c>
      <c r="Q57" s="11">
        <f>P57*ČSÚ!Q57</f>
        <v>12.24836688862802</v>
      </c>
      <c r="R57" s="11">
        <f>Q57*ČSÚ!R57</f>
        <v>12.071647466627704</v>
      </c>
      <c r="S57" s="11">
        <f>R57*ČSÚ!S57</f>
        <v>11.92504534665264</v>
      </c>
      <c r="T57" s="11">
        <f>S57*ČSÚ!T57</f>
        <v>11.813552735186391</v>
      </c>
      <c r="U57" s="11">
        <f>T57*ČSÚ!U57</f>
        <v>11.740872771310665</v>
      </c>
      <c r="V57" s="11">
        <f>U57*ČSÚ!V57</f>
        <v>11.709419526705304</v>
      </c>
      <c r="W57" s="11">
        <f>V57*ČSÚ!W57</f>
        <v>11.720411756004792</v>
      </c>
      <c r="X57" s="12">
        <f>W57*ČSÚ!X57</f>
        <v>11.773661958496133</v>
      </c>
    </row>
    <row r="58" spans="1:24" x14ac:dyDescent="0.2">
      <c r="A58" s="15" t="s">
        <v>3</v>
      </c>
      <c r="B58" s="62">
        <f t="shared" si="10"/>
        <v>14.607238449901082</v>
      </c>
      <c r="C58" s="11">
        <f>B58*ČSÚ!C58</f>
        <v>15.309121269170939</v>
      </c>
      <c r="D58" s="11">
        <f>C58*ČSÚ!D58</f>
        <v>15.859622255339389</v>
      </c>
      <c r="E58" s="11">
        <f>D58*ČSÚ!E58</f>
        <v>16.112057268173238</v>
      </c>
      <c r="F58" s="11">
        <f>E58*ČSÚ!F58</f>
        <v>16.023777590397053</v>
      </c>
      <c r="G58" s="11">
        <f>F58*ČSÚ!G58</f>
        <v>15.743156420353946</v>
      </c>
      <c r="H58" s="11">
        <f>G58*ČSÚ!H58</f>
        <v>15.452823166178812</v>
      </c>
      <c r="I58" s="11">
        <f>H58*ČSÚ!I58</f>
        <v>15.246309420708361</v>
      </c>
      <c r="J58" s="11">
        <f>I58*ČSÚ!J58</f>
        <v>15.22107911519146</v>
      </c>
      <c r="K58" s="11">
        <f>J58*ČSÚ!K58</f>
        <v>15.377026683496238</v>
      </c>
      <c r="L58" s="11">
        <f>K58*ČSÚ!L58</f>
        <v>15.547859076394671</v>
      </c>
      <c r="M58" s="11">
        <f>L58*ČSÚ!M58</f>
        <v>15.649519261385365</v>
      </c>
      <c r="N58" s="11">
        <f>M58*ČSÚ!N58</f>
        <v>15.651287494094186</v>
      </c>
      <c r="O58" s="11">
        <f>N58*ČSÚ!O58</f>
        <v>15.566517890202674</v>
      </c>
      <c r="P58" s="11">
        <f>O58*ČSÚ!P58</f>
        <v>15.38370374133701</v>
      </c>
      <c r="Q58" s="11">
        <f>P58*ČSÚ!Q58</f>
        <v>15.140268241245069</v>
      </c>
      <c r="R58" s="11">
        <f>Q58*ČSÚ!R58</f>
        <v>14.88023246691659</v>
      </c>
      <c r="S58" s="11">
        <f>R58*ČSÚ!S58</f>
        <v>14.619748036527664</v>
      </c>
      <c r="T58" s="11">
        <f>S58*ČSÚ!T58</f>
        <v>14.364119648204753</v>
      </c>
      <c r="U58" s="11">
        <f>T58*ČSÚ!U58</f>
        <v>14.119786835991917</v>
      </c>
      <c r="V58" s="11">
        <f>U58*ČSÚ!V58</f>
        <v>13.89424479525192</v>
      </c>
      <c r="W58" s="11">
        <f>V58*ČSÚ!W58</f>
        <v>13.695410985875004</v>
      </c>
      <c r="X58" s="12">
        <f>W58*ČSÚ!X58</f>
        <v>13.530463904828318</v>
      </c>
    </row>
    <row r="59" spans="1:24" x14ac:dyDescent="0.2">
      <c r="A59" s="15" t="s">
        <v>4</v>
      </c>
      <c r="B59" s="62">
        <f t="shared" si="10"/>
        <v>9.970906551844525</v>
      </c>
      <c r="C59" s="11">
        <f>B59*ČSÚ!C59</f>
        <v>10.124229976101731</v>
      </c>
      <c r="D59" s="11">
        <f>C59*ČSÚ!D59</f>
        <v>10.34096159024369</v>
      </c>
      <c r="E59" s="11">
        <f>D59*ČSÚ!E59</f>
        <v>10.6536403567557</v>
      </c>
      <c r="F59" s="11">
        <f>E59*ČSÚ!F59</f>
        <v>11.111753049244324</v>
      </c>
      <c r="G59" s="11">
        <f>F59*ČSÚ!G59</f>
        <v>11.685160949410163</v>
      </c>
      <c r="H59" s="11">
        <f>G59*ČSÚ!H59</f>
        <v>12.23679967839437</v>
      </c>
      <c r="I59" s="11">
        <f>H59*ČSÚ!I59</f>
        <v>12.668634914969596</v>
      </c>
      <c r="J59" s="11">
        <f>I59*ČSÚ!J59</f>
        <v>12.868189129415983</v>
      </c>
      <c r="K59" s="11">
        <f>J59*ČSÚ!K59</f>
        <v>12.798519432959333</v>
      </c>
      <c r="L59" s="11">
        <f>K59*ČSÚ!L59</f>
        <v>12.577008202134158</v>
      </c>
      <c r="M59" s="11">
        <f>L59*ČSÚ!M59</f>
        <v>12.347857933291266</v>
      </c>
      <c r="N59" s="11">
        <f>M59*ČSÚ!N59</f>
        <v>12.184996147356202</v>
      </c>
      <c r="O59" s="11">
        <f>N59*ČSÚ!O59</f>
        <v>12.165355888409016</v>
      </c>
      <c r="P59" s="11">
        <f>O59*ČSÚ!P59</f>
        <v>12.288811926318271</v>
      </c>
      <c r="Q59" s="11">
        <f>P59*ČSÚ!Q59</f>
        <v>12.42401872489412</v>
      </c>
      <c r="R59" s="11">
        <f>Q59*ČSÚ!R59</f>
        <v>12.504479084343007</v>
      </c>
      <c r="S59" s="11">
        <f>R59*ČSÚ!S59</f>
        <v>12.506002717608837</v>
      </c>
      <c r="T59" s="11">
        <f>S59*ČSÚ!T59</f>
        <v>12.439192442486686</v>
      </c>
      <c r="U59" s="11">
        <f>T59*ČSÚ!U59</f>
        <v>12.294822972627292</v>
      </c>
      <c r="V59" s="11">
        <f>U59*ČSÚ!V59</f>
        <v>12.102552977492881</v>
      </c>
      <c r="W59" s="11">
        <f>V59*ČSÚ!W59</f>
        <v>11.897196433623202</v>
      </c>
      <c r="X59" s="12">
        <f>W59*ČSÚ!X59</f>
        <v>11.691443327670637</v>
      </c>
    </row>
    <row r="60" spans="1:24" x14ac:dyDescent="0.2">
      <c r="A60" s="15" t="s">
        <v>5</v>
      </c>
      <c r="B60" s="62">
        <f t="shared" si="10"/>
        <v>9.752705690678459</v>
      </c>
      <c r="C60" s="11">
        <f>B60*ČSÚ!C60</f>
        <v>9.3493398947457873</v>
      </c>
      <c r="D60" s="11">
        <f>C60*ČSÚ!D60</f>
        <v>9.154365802751018</v>
      </c>
      <c r="E60" s="11">
        <f>D60*ČSÚ!E60</f>
        <v>9.1208124680305289</v>
      </c>
      <c r="F60" s="11">
        <f>E60*ČSÚ!F60</f>
        <v>9.1510346619218623</v>
      </c>
      <c r="G60" s="11">
        <f>F60*ČSÚ!G60</f>
        <v>9.2101949786586541</v>
      </c>
      <c r="H60" s="11">
        <f>G60*ČSÚ!H60</f>
        <v>9.3316792654336691</v>
      </c>
      <c r="I60" s="11">
        <f>H60*ČSÚ!I60</f>
        <v>9.5249970918765108</v>
      </c>
      <c r="J60" s="11">
        <f>I60*ČSÚ!J60</f>
        <v>9.8030263878965389</v>
      </c>
      <c r="K60" s="11">
        <f>J60*ČSÚ!K60</f>
        <v>10.210374665043954</v>
      </c>
      <c r="L60" s="11">
        <f>K60*ČSÚ!L60</f>
        <v>10.720336967509606</v>
      </c>
      <c r="M60" s="11">
        <f>L60*ČSÚ!M60</f>
        <v>11.210889326484702</v>
      </c>
      <c r="N60" s="11">
        <f>M60*ČSÚ!N60</f>
        <v>11.594845178926819</v>
      </c>
      <c r="O60" s="11">
        <f>N60*ČSÚ!O60</f>
        <v>11.772102812433564</v>
      </c>
      <c r="P60" s="11">
        <f>O60*ČSÚ!P60</f>
        <v>11.709834671571247</v>
      </c>
      <c r="Q60" s="11">
        <f>P60*ČSÚ!Q60</f>
        <v>11.512552973638963</v>
      </c>
      <c r="R60" s="11">
        <f>Q60*ČSÚ!R60</f>
        <v>11.308515945421854</v>
      </c>
      <c r="S60" s="11">
        <f>R60*ČSÚ!S60</f>
        <v>11.163397307512605</v>
      </c>
      <c r="T60" s="11">
        <f>S60*ČSÚ!T60</f>
        <v>11.145680849024583</v>
      </c>
      <c r="U60" s="11">
        <f>T60*ČSÚ!U60</f>
        <v>11.255273521331272</v>
      </c>
      <c r="V60" s="11">
        <f>U60*ČSÚ!V60</f>
        <v>11.375287639807388</v>
      </c>
      <c r="W60" s="11">
        <f>V60*ČSÚ!W60</f>
        <v>11.446581497441441</v>
      </c>
      <c r="X60" s="12">
        <f>W60*ČSÚ!X60</f>
        <v>11.447586422607779</v>
      </c>
    </row>
    <row r="61" spans="1:24" x14ac:dyDescent="0.2">
      <c r="A61" s="15" t="s">
        <v>6</v>
      </c>
      <c r="B61" s="62">
        <f t="shared" si="10"/>
        <v>13.202024903991621</v>
      </c>
      <c r="C61" s="11">
        <f>B61*ČSÚ!C61</f>
        <v>12.941707705186532</v>
      </c>
      <c r="D61" s="11">
        <f>C61*ČSÚ!D61</f>
        <v>12.438807859152186</v>
      </c>
      <c r="E61" s="11">
        <f>D61*ČSÚ!E61</f>
        <v>11.781385927812577</v>
      </c>
      <c r="F61" s="11">
        <f>E61*ČSÚ!F61</f>
        <v>11.14414733186941</v>
      </c>
      <c r="G61" s="11">
        <f>F61*ČSÚ!G61</f>
        <v>10.584466310994651</v>
      </c>
      <c r="H61" s="11">
        <f>G61*ČSÚ!H61</f>
        <v>10.147817545981987</v>
      </c>
      <c r="I61" s="11">
        <f>H61*ČSÚ!I61</f>
        <v>9.9462902899951562</v>
      </c>
      <c r="J61" s="11">
        <f>I61*ČSÚ!J61</f>
        <v>9.9111081536974748</v>
      </c>
      <c r="K61" s="11">
        <f>J61*ČSÚ!K61</f>
        <v>9.9412588044887453</v>
      </c>
      <c r="L61" s="11">
        <f>K61*ČSÚ!L61</f>
        <v>10.001081827981324</v>
      </c>
      <c r="M61" s="11">
        <f>L61*ČSÚ!M61</f>
        <v>10.124764542045767</v>
      </c>
      <c r="N61" s="11">
        <f>M61*ČSÚ!N61</f>
        <v>10.322063819717323</v>
      </c>
      <c r="O61" s="11">
        <f>N61*ČSÚ!O61</f>
        <v>10.606256660773367</v>
      </c>
      <c r="P61" s="11">
        <f>O61*ČSÚ!P61</f>
        <v>11.023047319490765</v>
      </c>
      <c r="Q61" s="11">
        <f>P61*ČSÚ!Q61</f>
        <v>11.545097420247229</v>
      </c>
      <c r="R61" s="11">
        <f>Q61*ČSÚ!R61</f>
        <v>12.047270283584831</v>
      </c>
      <c r="S61" s="11">
        <f>R61*ČSÚ!S61</f>
        <v>12.440147037804078</v>
      </c>
      <c r="T61" s="11">
        <f>S61*ČSÚ!T61</f>
        <v>12.621031811428102</v>
      </c>
      <c r="U61" s="11">
        <f>T61*ČSÚ!U61</f>
        <v>12.556215564676309</v>
      </c>
      <c r="V61" s="11">
        <f>U61*ČSÚ!V61</f>
        <v>12.352909114194816</v>
      </c>
      <c r="W61" s="11">
        <f>V61*ČSÚ!W61</f>
        <v>12.14265806584706</v>
      </c>
      <c r="X61" s="12">
        <f>W61*ČSÚ!X61</f>
        <v>11.992861368070633</v>
      </c>
    </row>
    <row r="62" spans="1:24" x14ac:dyDescent="0.2">
      <c r="A62" s="15" t="s">
        <v>7</v>
      </c>
      <c r="B62" s="62">
        <f t="shared" si="10"/>
        <v>16.359827766786918</v>
      </c>
      <c r="C62" s="11">
        <f>B62*ČSÚ!C62</f>
        <v>16.267378335220332</v>
      </c>
      <c r="D62" s="11">
        <f>C62*ČSÚ!D62</f>
        <v>16.108421356152139</v>
      </c>
      <c r="E62" s="11">
        <f>D62*ČSÚ!E62</f>
        <v>16.00907598072018</v>
      </c>
      <c r="F62" s="11">
        <f>E62*ČSÚ!F62</f>
        <v>15.87490061579676</v>
      </c>
      <c r="G62" s="11">
        <f>F62*ČSÚ!G62</f>
        <v>15.664103652369183</v>
      </c>
      <c r="H62" s="11">
        <f>G62*ČSÚ!H62</f>
        <v>15.335484562327501</v>
      </c>
      <c r="I62" s="11">
        <f>H62*ČSÚ!I62</f>
        <v>14.774767704474087</v>
      </c>
      <c r="J62" s="11">
        <f>I62*ČSÚ!J62</f>
        <v>14.024379552494958</v>
      </c>
      <c r="K62" s="11">
        <f>J62*ČSÚ!K62</f>
        <v>13.296846528755355</v>
      </c>
      <c r="L62" s="11">
        <f>K62*ČSÚ!L62</f>
        <v>12.657822397230694</v>
      </c>
      <c r="M62" s="11">
        <f>L62*ČSÚ!M62</f>
        <v>12.158972007198065</v>
      </c>
      <c r="N62" s="11">
        <f>M62*ČSÚ!N62</f>
        <v>11.928187752503547</v>
      </c>
      <c r="O62" s="11">
        <f>N62*ČSÚ!O62</f>
        <v>11.887096683820033</v>
      </c>
      <c r="P62" s="11">
        <f>O62*ČSÚ!P62</f>
        <v>11.920438025111986</v>
      </c>
      <c r="Q62" s="11">
        <f>P62*ČSÚ!Q62</f>
        <v>11.987668004828063</v>
      </c>
      <c r="R62" s="11">
        <f>Q62*ČSÚ!R62</f>
        <v>12.127797962549522</v>
      </c>
      <c r="S62" s="11">
        <f>R62*ČSÚ!S62</f>
        <v>12.351905192231534</v>
      </c>
      <c r="T62" s="11">
        <f>S62*ČSÚ!T62</f>
        <v>12.675160770377925</v>
      </c>
      <c r="U62" s="11">
        <f>T62*ČSÚ!U62</f>
        <v>13.149798735283241</v>
      </c>
      <c r="V62" s="11">
        <f>U62*ČSÚ!V62</f>
        <v>13.744601258528361</v>
      </c>
      <c r="W62" s="11">
        <f>V62*ČSÚ!W62</f>
        <v>14.316701896730963</v>
      </c>
      <c r="X62" s="12">
        <f>W62*ČSÚ!X62</f>
        <v>14.764018788798227</v>
      </c>
    </row>
    <row r="63" spans="1:24" x14ac:dyDescent="0.2">
      <c r="A63" s="15" t="s">
        <v>8</v>
      </c>
      <c r="B63" s="62">
        <f t="shared" si="10"/>
        <v>21.010124519958108</v>
      </c>
      <c r="C63" s="11">
        <f>B63*ČSÚ!C63</f>
        <v>20.280555879242687</v>
      </c>
      <c r="D63" s="11">
        <f>C63*ČSÚ!D63</f>
        <v>19.786889731771751</v>
      </c>
      <c r="E63" s="11">
        <f>D63*ČSÚ!E63</f>
        <v>19.584680340296231</v>
      </c>
      <c r="F63" s="11">
        <f>E63*ČSÚ!F63</f>
        <v>19.450034885374748</v>
      </c>
      <c r="G63" s="11">
        <f>F63*ČSÚ!G63</f>
        <v>19.335828727306332</v>
      </c>
      <c r="H63" s="11">
        <f>G63*ČSÚ!H63</f>
        <v>19.201538738417078</v>
      </c>
      <c r="I63" s="11">
        <f>H63*ČSÚ!I63</f>
        <v>19.034495093701175</v>
      </c>
      <c r="J63" s="11">
        <f>I63*ČSÚ!J63</f>
        <v>18.920136593047516</v>
      </c>
      <c r="K63" s="11">
        <f>J63*ČSÚ!K63</f>
        <v>18.765407307305196</v>
      </c>
      <c r="L63" s="11">
        <f>K63*ČSÚ!L63</f>
        <v>18.522090808245689</v>
      </c>
      <c r="M63" s="11">
        <f>L63*ČSÚ!M63</f>
        <v>18.142503866688806</v>
      </c>
      <c r="N63" s="11">
        <f>M63*ČSÚ!N63</f>
        <v>17.494590851662146</v>
      </c>
      <c r="O63" s="11">
        <f>N63*ČSÚ!O63</f>
        <v>16.627533027767427</v>
      </c>
      <c r="P63" s="11">
        <f>O63*ČSÚ!P63</f>
        <v>15.786830471119266</v>
      </c>
      <c r="Q63" s="11">
        <f>P63*ČSÚ!Q63</f>
        <v>15.048222837012927</v>
      </c>
      <c r="R63" s="11">
        <f>Q63*ČSÚ!R63</f>
        <v>14.471555371016944</v>
      </c>
      <c r="S63" s="11">
        <f>R63*ČSÚ!S63</f>
        <v>14.204524209521709</v>
      </c>
      <c r="T63" s="11">
        <f>S63*ČSÚ!T63</f>
        <v>14.156561685601913</v>
      </c>
      <c r="U63" s="11">
        <f>T63*ČSÚ!U63</f>
        <v>14.194621941481095</v>
      </c>
      <c r="V63" s="11">
        <f>U63*ČSÚ!V63</f>
        <v>14.271808851336141</v>
      </c>
      <c r="W63" s="11">
        <f>V63*ČSÚ!W63</f>
        <v>14.4332666012599</v>
      </c>
      <c r="X63" s="12">
        <f>W63*ČSÚ!X63</f>
        <v>14.691766577981683</v>
      </c>
    </row>
    <row r="64" spans="1:24" x14ac:dyDescent="0.2">
      <c r="A64" s="15" t="s">
        <v>9</v>
      </c>
      <c r="B64" s="62">
        <f t="shared" si="10"/>
        <v>23.92703363202607</v>
      </c>
      <c r="C64" s="11">
        <f>B64*ČSÚ!C64</f>
        <v>23.742987182927024</v>
      </c>
      <c r="D64" s="11">
        <f>C64*ČSÚ!D64</f>
        <v>23.16765853043044</v>
      </c>
      <c r="E64" s="11">
        <f>D64*ČSÚ!E64</f>
        <v>22.356007967221036</v>
      </c>
      <c r="F64" s="11">
        <f>E64*ČSÚ!F64</f>
        <v>21.513952542473302</v>
      </c>
      <c r="G64" s="11">
        <f>F64*ČSÚ!G64</f>
        <v>20.723550548620473</v>
      </c>
      <c r="H64" s="11">
        <f>G64*ČSÚ!H64</f>
        <v>19.995724845085896</v>
      </c>
      <c r="I64" s="11">
        <f>H64*ČSÚ!I64</f>
        <v>19.524126035267955</v>
      </c>
      <c r="J64" s="11">
        <f>I64*ČSÚ!J64</f>
        <v>19.328957676915525</v>
      </c>
      <c r="K64" s="11">
        <f>J64*ČSÚ!K64</f>
        <v>19.199251831416902</v>
      </c>
      <c r="L64" s="11">
        <f>K64*ČSÚ!L64</f>
        <v>19.089301681549568</v>
      </c>
      <c r="M64" s="11">
        <f>L64*ČSÚ!M64</f>
        <v>18.959670479737209</v>
      </c>
      <c r="N64" s="11">
        <f>M64*ČSÚ!N64</f>
        <v>18.798141542661231</v>
      </c>
      <c r="O64" s="11">
        <f>N64*ČSÚ!O64</f>
        <v>18.687892818048837</v>
      </c>
      <c r="P64" s="11">
        <f>O64*ČSÚ!P64</f>
        <v>18.538058058487604</v>
      </c>
      <c r="Q64" s="11">
        <f>P64*ČSÚ!Q64</f>
        <v>18.301810791461048</v>
      </c>
      <c r="R64" s="11">
        <f>Q64*ČSÚ!R64</f>
        <v>17.932523594282728</v>
      </c>
      <c r="S64" s="11">
        <f>R64*ČSÚ!S64</f>
        <v>17.301336583231684</v>
      </c>
      <c r="T64" s="11">
        <f>S64*ČSÚ!T64</f>
        <v>16.456544223320925</v>
      </c>
      <c r="U64" s="11">
        <f>T64*ČSÚ!U64</f>
        <v>15.637429291485091</v>
      </c>
      <c r="V64" s="11">
        <f>U64*ČSÚ!V64</f>
        <v>14.917938799583363</v>
      </c>
      <c r="W64" s="11">
        <f>V64*ČSÚ!W64</f>
        <v>14.356319704130659</v>
      </c>
      <c r="X64" s="12">
        <f>W64*ČSÚ!X64</f>
        <v>14.096310863643296</v>
      </c>
    </row>
    <row r="65" spans="1:24" x14ac:dyDescent="0.2">
      <c r="A65" s="15" t="s">
        <v>10</v>
      </c>
      <c r="B65" s="62">
        <f t="shared" si="10"/>
        <v>19.844059117886651</v>
      </c>
      <c r="C65" s="11">
        <f>B65*ČSÚ!C65</f>
        <v>21.097023143425059</v>
      </c>
      <c r="D65" s="11">
        <f>C65*ČSÚ!D65</f>
        <v>22.282898892990403</v>
      </c>
      <c r="E65" s="11">
        <f>D65*ČSÚ!E65</f>
        <v>23.273279760665172</v>
      </c>
      <c r="F65" s="11">
        <f>E65*ČSÚ!F65</f>
        <v>23.971038321634349</v>
      </c>
      <c r="G65" s="11">
        <f>F65*ČSÚ!G65</f>
        <v>24.230863040387817</v>
      </c>
      <c r="H65" s="11">
        <f>G65*ČSÚ!H65</f>
        <v>24.035115090688972</v>
      </c>
      <c r="I65" s="11">
        <f>H65*ČSÚ!I65</f>
        <v>23.470495503652003</v>
      </c>
      <c r="J65" s="11">
        <f>I65*ČSÚ!J65</f>
        <v>22.657439249233835</v>
      </c>
      <c r="K65" s="11">
        <f>J65*ČSÚ!K65</f>
        <v>21.813660562891375</v>
      </c>
      <c r="L65" s="11">
        <f>K65*ČSÚ!L65</f>
        <v>21.022013845053067</v>
      </c>
      <c r="M65" s="11">
        <f>L65*ČSÚ!M65</f>
        <v>20.29350754537877</v>
      </c>
      <c r="N65" s="11">
        <f>M65*ČSÚ!N65</f>
        <v>19.82259896774514</v>
      </c>
      <c r="O65" s="11">
        <f>N65*ČSÚ!O65</f>
        <v>19.629204548663228</v>
      </c>
      <c r="P65" s="11">
        <f>O65*ČSÚ!P65</f>
        <v>19.501253464800609</v>
      </c>
      <c r="Q65" s="11">
        <f>P65*ČSÚ!Q65</f>
        <v>19.393092283544902</v>
      </c>
      <c r="R65" s="11">
        <f>Q65*ČSÚ!R65</f>
        <v>19.26488813187401</v>
      </c>
      <c r="S65" s="11">
        <f>R65*ČSÚ!S65</f>
        <v>19.104519061771672</v>
      </c>
      <c r="T65" s="11">
        <f>S65*ČSÚ!T65</f>
        <v>18.99587705168025</v>
      </c>
      <c r="U65" s="11">
        <f>T65*ČSÚ!U65</f>
        <v>18.846971953292659</v>
      </c>
      <c r="V65" s="11">
        <f>U65*ČSÚ!V65</f>
        <v>18.610682540708545</v>
      </c>
      <c r="W65" s="11">
        <f>V65*ČSÚ!W65</f>
        <v>18.239836974465895</v>
      </c>
      <c r="X65" s="12">
        <f>W65*ČSÚ!X65</f>
        <v>17.604434321455084</v>
      </c>
    </row>
    <row r="66" spans="1:24" x14ac:dyDescent="0.2">
      <c r="A66" s="15" t="s">
        <v>11</v>
      </c>
      <c r="B66" s="62">
        <f t="shared" si="10"/>
        <v>19.290701733969509</v>
      </c>
      <c r="C66" s="11">
        <f>B66*ČSÚ!C66</f>
        <v>19.104090298224676</v>
      </c>
      <c r="D66" s="11">
        <f>C66*ČSÚ!D66</f>
        <v>19.095289671308983</v>
      </c>
      <c r="E66" s="11">
        <f>D66*ČSÚ!E66</f>
        <v>19.41350181294483</v>
      </c>
      <c r="F66" s="11">
        <f>E66*ČSÚ!F66</f>
        <v>20.038945747464126</v>
      </c>
      <c r="G66" s="11">
        <f>F66*ČSÚ!G66</f>
        <v>21.059164553133503</v>
      </c>
      <c r="H66" s="11">
        <f>G66*ČSÚ!H66</f>
        <v>22.380103232699177</v>
      </c>
      <c r="I66" s="11">
        <f>H66*ČSÚ!I66</f>
        <v>23.651562226571667</v>
      </c>
      <c r="J66" s="11">
        <f>I66*ČSÚ!J66</f>
        <v>24.704395120222731</v>
      </c>
      <c r="K66" s="11">
        <f>J66*ČSÚ!K66</f>
        <v>25.447244322171507</v>
      </c>
      <c r="L66" s="11">
        <f>K66*ČSÚ!L66</f>
        <v>25.727611043417582</v>
      </c>
      <c r="M66" s="11">
        <f>L66*ČSÚ!M66</f>
        <v>25.527458085762223</v>
      </c>
      <c r="N66" s="11">
        <f>M66*ČSÚ!N66</f>
        <v>24.936726221492439</v>
      </c>
      <c r="O66" s="11">
        <f>N66*ČSÚ!O66</f>
        <v>24.081948303228906</v>
      </c>
      <c r="P66" s="11">
        <f>O66*ČSÚ!P66</f>
        <v>23.194556296983688</v>
      </c>
      <c r="Q66" s="11">
        <f>P66*ČSÚ!Q66</f>
        <v>22.362583718436671</v>
      </c>
      <c r="R66" s="11">
        <f>Q66*ČSÚ!R66</f>
        <v>21.5977738189831</v>
      </c>
      <c r="S66" s="11">
        <f>R66*ČSÚ!S66</f>
        <v>21.10540190259459</v>
      </c>
      <c r="T66" s="11">
        <f>S66*ČSÚ!T66</f>
        <v>20.905875614967282</v>
      </c>
      <c r="U66" s="11">
        <f>T66*ČSÚ!U66</f>
        <v>20.775065058242074</v>
      </c>
      <c r="V66" s="11">
        <f>U66*ČSÚ!V66</f>
        <v>20.664989105488516</v>
      </c>
      <c r="W66" s="11">
        <f>V66*ČSÚ!W66</f>
        <v>20.533388399597502</v>
      </c>
      <c r="X66" s="12">
        <f>W66*ČSÚ!X66</f>
        <v>20.367620553916151</v>
      </c>
    </row>
    <row r="67" spans="1:24" x14ac:dyDescent="0.2">
      <c r="A67" s="15" t="s">
        <v>12</v>
      </c>
      <c r="B67" s="62">
        <f t="shared" si="10"/>
        <v>17.838356802048178</v>
      </c>
      <c r="C67" s="11">
        <f>B67*ČSÚ!C67</f>
        <v>18.388980463382602</v>
      </c>
      <c r="D67" s="11">
        <f>C67*ČSÚ!D67</f>
        <v>19.017291055561078</v>
      </c>
      <c r="E67" s="11">
        <f>D67*ČSÚ!E67</f>
        <v>19.426600672031732</v>
      </c>
      <c r="F67" s="11">
        <f>E67*ČSÚ!F67</f>
        <v>19.675267574888256</v>
      </c>
      <c r="G67" s="11">
        <f>F67*ČSÚ!G67</f>
        <v>19.66533120739733</v>
      </c>
      <c r="H67" s="11">
        <f>G67*ČSÚ!H67</f>
        <v>19.483412640625392</v>
      </c>
      <c r="I67" s="11">
        <f>H67*ČSÚ!I67</f>
        <v>19.494265330190412</v>
      </c>
      <c r="J67" s="11">
        <f>I67*ČSÚ!J67</f>
        <v>19.831758204104162</v>
      </c>
      <c r="K67" s="11">
        <f>J67*ČSÚ!K67</f>
        <v>20.481888715671932</v>
      </c>
      <c r="L67" s="11">
        <f>K67*ČSÚ!L67</f>
        <v>21.535200939839875</v>
      </c>
      <c r="M67" s="11">
        <f>L67*ČSÚ!M67</f>
        <v>22.896196935448785</v>
      </c>
      <c r="N67" s="11">
        <f>M67*ČSÚ!N67</f>
        <v>24.206136610491917</v>
      </c>
      <c r="O67" s="11">
        <f>N67*ČSÚ!O67</f>
        <v>25.290976041021562</v>
      </c>
      <c r="P67" s="11">
        <f>O67*ČSÚ!P67</f>
        <v>26.057994887165606</v>
      </c>
      <c r="Q67" s="11">
        <f>P67*ČSÚ!Q67</f>
        <v>26.353222405411891</v>
      </c>
      <c r="R67" s="11">
        <f>Q67*ČSÚ!R67</f>
        <v>26.159133936093429</v>
      </c>
      <c r="S67" s="11">
        <f>R67*ČSÚ!S67</f>
        <v>25.565156786628563</v>
      </c>
      <c r="T67" s="11">
        <f>S67*ČSÚ!T67</f>
        <v>24.699490142195629</v>
      </c>
      <c r="U67" s="11">
        <f>T67*ČSÚ!U67</f>
        <v>23.800291836863916</v>
      </c>
      <c r="V67" s="11">
        <f>U67*ČSÚ!V67</f>
        <v>22.958335026098094</v>
      </c>
      <c r="W67" s="11">
        <f>V67*ČSÚ!W67</f>
        <v>22.185760977379871</v>
      </c>
      <c r="X67" s="12">
        <f>W67*ČSÚ!X67</f>
        <v>21.691634298926139</v>
      </c>
    </row>
    <row r="68" spans="1:24" x14ac:dyDescent="0.2">
      <c r="A68" s="15" t="s">
        <v>13</v>
      </c>
      <c r="B68" s="62">
        <f t="shared" si="10"/>
        <v>18.768765274060282</v>
      </c>
      <c r="C68" s="11">
        <f>B68*ČSÚ!C68</f>
        <v>18.1860328383557</v>
      </c>
      <c r="D68" s="11">
        <f>C68*ČSÚ!D68</f>
        <v>17.546630181278839</v>
      </c>
      <c r="E68" s="11">
        <f>D68*ČSÚ!E68</f>
        <v>16.995817078428864</v>
      </c>
      <c r="F68" s="11">
        <f>E68*ČSÚ!F68</f>
        <v>16.605334417618685</v>
      </c>
      <c r="G68" s="11">
        <f>F68*ČSÚ!G68</f>
        <v>16.637423083804087</v>
      </c>
      <c r="H68" s="11">
        <f>G68*ČSÚ!H68</f>
        <v>17.171133520243906</v>
      </c>
      <c r="I68" s="11">
        <f>H68*ČSÚ!I68</f>
        <v>17.777544400037804</v>
      </c>
      <c r="J68" s="11">
        <f>I68*ČSÚ!J68</f>
        <v>18.174602838527139</v>
      </c>
      <c r="K68" s="11">
        <f>J68*ČSÚ!K68</f>
        <v>18.419712834850962</v>
      </c>
      <c r="L68" s="11">
        <f>K68*ČSÚ!L68</f>
        <v>18.424990390327366</v>
      </c>
      <c r="M68" s="11">
        <f>L68*ČSÚ!M68</f>
        <v>18.274086170368417</v>
      </c>
      <c r="N68" s="11">
        <f>M68*ČSÚ!N68</f>
        <v>18.305807947670431</v>
      </c>
      <c r="O68" s="11">
        <f>N68*ČSÚ!O68</f>
        <v>18.642724831506218</v>
      </c>
      <c r="P68" s="11">
        <f>O68*ČSÚ!P68</f>
        <v>19.272644822058634</v>
      </c>
      <c r="Q68" s="11">
        <f>P68*ČSÚ!Q68</f>
        <v>20.282605251355619</v>
      </c>
      <c r="R68" s="11">
        <f>Q68*ČSÚ!R68</f>
        <v>21.583677898508707</v>
      </c>
      <c r="S68" s="11">
        <f>R68*ČSÚ!S68</f>
        <v>22.835869657506027</v>
      </c>
      <c r="T68" s="11">
        <f>S68*ČSÚ!T68</f>
        <v>23.873403197500583</v>
      </c>
      <c r="U68" s="11">
        <f>T68*ČSÚ!U68</f>
        <v>24.609805630900414</v>
      </c>
      <c r="V68" s="11">
        <f>U68*ČSÚ!V68</f>
        <v>24.902187848737469</v>
      </c>
      <c r="W68" s="11">
        <f>V68*ČSÚ!W68</f>
        <v>24.735338073462117</v>
      </c>
      <c r="X68" s="12">
        <f>W68*ČSÚ!X68</f>
        <v>24.189971859419334</v>
      </c>
    </row>
    <row r="69" spans="1:24" x14ac:dyDescent="0.2">
      <c r="A69" s="15" t="s">
        <v>14</v>
      </c>
      <c r="B69" s="62">
        <f t="shared" si="10"/>
        <v>15.789014313976493</v>
      </c>
      <c r="C69" s="11">
        <f>B69*ČSÚ!C69</f>
        <v>15.759188637440262</v>
      </c>
      <c r="D69" s="11">
        <f>C69*ČSÚ!D69</f>
        <v>15.734329747205882</v>
      </c>
      <c r="E69" s="11">
        <f>D69*ČSÚ!E69</f>
        <v>15.636566420852397</v>
      </c>
      <c r="F69" s="11">
        <f>E69*ČSÚ!F69</f>
        <v>15.462978487539024</v>
      </c>
      <c r="G69" s="11">
        <f>F69*ČSÚ!G69</f>
        <v>15.164596928551047</v>
      </c>
      <c r="H69" s="11">
        <f>G69*ČSÚ!H69</f>
        <v>14.717785831185697</v>
      </c>
      <c r="I69" s="11">
        <f>H69*ČSÚ!I69</f>
        <v>14.227871015512338</v>
      </c>
      <c r="J69" s="11">
        <f>I69*ČSÚ!J69</f>
        <v>13.809238318824313</v>
      </c>
      <c r="K69" s="11">
        <f>J69*ČSÚ!K69</f>
        <v>13.521139754591923</v>
      </c>
      <c r="L69" s="11">
        <f>K69*ČSÚ!L69</f>
        <v>13.577197051244955</v>
      </c>
      <c r="M69" s="11">
        <f>L69*ČSÚ!M69</f>
        <v>14.040530824649622</v>
      </c>
      <c r="N69" s="11">
        <f>M69*ČSÚ!N69</f>
        <v>14.55939776147949</v>
      </c>
      <c r="O69" s="11">
        <f>N69*ČSÚ!O69</f>
        <v>14.903853127066531</v>
      </c>
      <c r="P69" s="11">
        <f>O69*ČSÚ!P69</f>
        <v>15.122416683073032</v>
      </c>
      <c r="Q69" s="11">
        <f>P69*ČSÚ!Q69</f>
        <v>15.146177389401478</v>
      </c>
      <c r="R69" s="11">
        <f>Q69*ČSÚ!R69</f>
        <v>15.04606794288531</v>
      </c>
      <c r="S69" s="11">
        <f>R69*ČSÚ!S69</f>
        <v>15.097832338815136</v>
      </c>
      <c r="T69" s="11">
        <f>S69*ČSÚ!T69</f>
        <v>15.399832912947678</v>
      </c>
      <c r="U69" s="11">
        <f>T69*ČSÚ!U69</f>
        <v>15.943259235310306</v>
      </c>
      <c r="V69" s="11">
        <f>U69*ČSÚ!V69</f>
        <v>16.802064008477789</v>
      </c>
      <c r="W69" s="11">
        <f>V69*ČSÚ!W69</f>
        <v>17.903542466132109</v>
      </c>
      <c r="X69" s="12">
        <f>W69*ČSÚ!X69</f>
        <v>18.964313243091372</v>
      </c>
    </row>
    <row r="70" spans="1:24" x14ac:dyDescent="0.2">
      <c r="A70" s="15" t="s">
        <v>15</v>
      </c>
      <c r="B70" s="62">
        <f t="shared" si="10"/>
        <v>14.102758058885138</v>
      </c>
      <c r="C70" s="11">
        <f>B70*ČSÚ!C70</f>
        <v>14.58106711267979</v>
      </c>
      <c r="D70" s="11">
        <f>C70*ČSÚ!D70</f>
        <v>15.07626027612999</v>
      </c>
      <c r="E70" s="11">
        <f>D70*ČSÚ!E70</f>
        <v>15.385394994362807</v>
      </c>
      <c r="F70" s="11">
        <f>E70*ČSÚ!F70</f>
        <v>15.371482265847298</v>
      </c>
      <c r="G70" s="11">
        <f>F70*ČSÚ!G70</f>
        <v>15.331521355001357</v>
      </c>
      <c r="H70" s="11">
        <f>G70*ČSÚ!H70</f>
        <v>15.347239128134644</v>
      </c>
      <c r="I70" s="11">
        <f>H70*ČSÚ!I70</f>
        <v>15.361457325739316</v>
      </c>
      <c r="J70" s="11">
        <f>I70*ČSÚ!J70</f>
        <v>15.309694200084808</v>
      </c>
      <c r="K70" s="11">
        <f>J70*ČSÚ!K70</f>
        <v>15.181980350897534</v>
      </c>
      <c r="L70" s="11">
        <f>K70*ČSÚ!L70</f>
        <v>14.92774675896244</v>
      </c>
      <c r="M70" s="11">
        <f>L70*ČSÚ!M70</f>
        <v>14.522500357312106</v>
      </c>
      <c r="N70" s="11">
        <f>M70*ČSÚ!N70</f>
        <v>14.073794035249056</v>
      </c>
      <c r="O70" s="11">
        <f>N70*ČSÚ!O70</f>
        <v>13.697122878394048</v>
      </c>
      <c r="P70" s="11">
        <f>O70*ČSÚ!P70</f>
        <v>13.450276084433257</v>
      </c>
      <c r="Q70" s="11">
        <f>P70*ČSÚ!Q70</f>
        <v>13.546137838596003</v>
      </c>
      <c r="R70" s="11">
        <f>Q70*ČSÚ!R70</f>
        <v>14.046301817224398</v>
      </c>
      <c r="S70" s="11">
        <f>R70*ČSÚ!S70</f>
        <v>14.597534673577385</v>
      </c>
      <c r="T70" s="11">
        <f>S70*ČSÚ!T70</f>
        <v>14.970206962356079</v>
      </c>
      <c r="U70" s="11">
        <f>T70*ČSÚ!U70</f>
        <v>15.214776623106745</v>
      </c>
      <c r="V70" s="11">
        <f>U70*ČSÚ!V70</f>
        <v>15.266012120334517</v>
      </c>
      <c r="W70" s="11">
        <f>V70*ČSÚ!W70</f>
        <v>15.198031363037183</v>
      </c>
      <c r="X70" s="12">
        <f>W70*ČSÚ!X70</f>
        <v>15.285451062372154</v>
      </c>
    </row>
    <row r="71" spans="1:24" x14ac:dyDescent="0.2">
      <c r="A71" s="15" t="s">
        <v>16</v>
      </c>
      <c r="B71" s="62">
        <f t="shared" si="10"/>
        <v>10.72151751425579</v>
      </c>
      <c r="C71" s="11">
        <f>B71*ČSÚ!C71</f>
        <v>11.502966957173545</v>
      </c>
      <c r="D71" s="11">
        <f>C71*ČSÚ!D71</f>
        <v>12.070598576441247</v>
      </c>
      <c r="E71" s="11">
        <f>D71*ČSÚ!E71</f>
        <v>12.769162189724165</v>
      </c>
      <c r="F71" s="11">
        <f>E71*ČSÚ!F71</f>
        <v>13.817680326762195</v>
      </c>
      <c r="G71" s="11">
        <f>F71*ČSÚ!G71</f>
        <v>14.673872181623194</v>
      </c>
      <c r="H71" s="11">
        <f>G71*ČSÚ!H71</f>
        <v>15.229784360647782</v>
      </c>
      <c r="I71" s="11">
        <f>H71*ČSÚ!I71</f>
        <v>15.784032449970173</v>
      </c>
      <c r="J71" s="11">
        <f>I71*ČSÚ!J71</f>
        <v>16.162524341809725</v>
      </c>
      <c r="K71" s="11">
        <f>J71*ČSÚ!K71</f>
        <v>16.217722551293154</v>
      </c>
      <c r="L71" s="11">
        <f>K71*ČSÚ!L71</f>
        <v>16.244489611183774</v>
      </c>
      <c r="M71" s="11">
        <f>L71*ČSÚ!M71</f>
        <v>16.322808045678542</v>
      </c>
      <c r="N71" s="11">
        <f>M71*ČSÚ!N71</f>
        <v>16.396629897360999</v>
      </c>
      <c r="O71" s="11">
        <f>N71*ČSÚ!O71</f>
        <v>16.401055667845558</v>
      </c>
      <c r="P71" s="11">
        <f>O71*ČSÚ!P71</f>
        <v>16.322206140892639</v>
      </c>
      <c r="Q71" s="11">
        <f>P71*ČSÚ!Q71</f>
        <v>16.101448709122796</v>
      </c>
      <c r="R71" s="11">
        <f>Q71*ČSÚ!R71</f>
        <v>15.710777096909734</v>
      </c>
      <c r="S71" s="11">
        <f>R71*ČSÚ!S71</f>
        <v>15.27255500661056</v>
      </c>
      <c r="T71" s="11">
        <f>S71*ČSÚ!T71</f>
        <v>14.916404404177065</v>
      </c>
      <c r="U71" s="11">
        <f>T71*ČSÚ!U71</f>
        <v>14.704073639409824</v>
      </c>
      <c r="V71" s="11">
        <f>U71*ČSÚ!V71</f>
        <v>14.868606082943819</v>
      </c>
      <c r="W71" s="11">
        <f>V71*ČSÚ!W71</f>
        <v>15.474440953034239</v>
      </c>
      <c r="X71" s="12">
        <f>W71*ČSÚ!X71</f>
        <v>16.128746861471559</v>
      </c>
    </row>
    <row r="72" spans="1:24" x14ac:dyDescent="0.2">
      <c r="A72" s="15" t="s">
        <v>17</v>
      </c>
      <c r="B72" s="62">
        <f t="shared" si="10"/>
        <v>7.9809146980100074</v>
      </c>
      <c r="C72" s="11">
        <f>B72*ČSÚ!C72</f>
        <v>8.1688814464851305</v>
      </c>
      <c r="D72" s="11">
        <f>C72*ČSÚ!D72</f>
        <v>8.5603989213063976</v>
      </c>
      <c r="E72" s="11">
        <f>D72*ČSÚ!E72</f>
        <v>9.1173942657673699</v>
      </c>
      <c r="F72" s="11">
        <f>E72*ČSÚ!F72</f>
        <v>9.7118391078199426</v>
      </c>
      <c r="G72" s="11">
        <f>F72*ČSÚ!G72</f>
        <v>10.443375004436385</v>
      </c>
      <c r="H72" s="11">
        <f>G72*ČSÚ!H72</f>
        <v>11.273018035588567</v>
      </c>
      <c r="I72" s="11">
        <f>H72*ČSÚ!I72</f>
        <v>11.884821031454404</v>
      </c>
      <c r="J72" s="11">
        <f>I72*ČSÚ!J72</f>
        <v>12.652463806030482</v>
      </c>
      <c r="K72" s="11">
        <f>J72*ČSÚ!K72</f>
        <v>13.783381092455418</v>
      </c>
      <c r="L72" s="11">
        <f>K72*ČSÚ!L72</f>
        <v>14.72033779276253</v>
      </c>
      <c r="M72" s="11">
        <f>L72*ČSÚ!M72</f>
        <v>15.348827632625648</v>
      </c>
      <c r="N72" s="11">
        <f>M72*ČSÚ!N72</f>
        <v>15.959240058158377</v>
      </c>
      <c r="O72" s="11">
        <f>N72*ČSÚ!O72</f>
        <v>16.40652419840734</v>
      </c>
      <c r="P72" s="11">
        <f>O72*ČSÚ!P72</f>
        <v>16.555123421245195</v>
      </c>
      <c r="Q72" s="11">
        <f>P72*ČSÚ!Q72</f>
        <v>16.674616568490094</v>
      </c>
      <c r="R72" s="11">
        <f>Q72*ČSÚ!R72</f>
        <v>16.83505961450993</v>
      </c>
      <c r="S72" s="11">
        <f>R72*ČSÚ!S72</f>
        <v>16.987303090634551</v>
      </c>
      <c r="T72" s="11">
        <f>S72*ČSÚ!T72</f>
        <v>17.071264768333517</v>
      </c>
      <c r="U72" s="11">
        <f>T72*ČSÚ!U72</f>
        <v>17.066805353127346</v>
      </c>
      <c r="V72" s="11">
        <f>U72*ČSÚ!V72</f>
        <v>16.904827884670979</v>
      </c>
      <c r="W72" s="11">
        <f>V72*ČSÚ!W72</f>
        <v>16.552917688992682</v>
      </c>
      <c r="X72" s="12">
        <f>W72*ČSÚ!X72</f>
        <v>16.153488348483048</v>
      </c>
    </row>
    <row r="73" spans="1:24" x14ac:dyDescent="0.2">
      <c r="A73" s="15" t="s">
        <v>18</v>
      </c>
      <c r="B73" s="62">
        <f t="shared" si="10"/>
        <v>6.0677295473059472</v>
      </c>
      <c r="C73" s="11">
        <f>B73*ČSÚ!C73</f>
        <v>6.1408403433319858</v>
      </c>
      <c r="D73" s="11">
        <f>C73*ČSÚ!D73</f>
        <v>6.17489651176344</v>
      </c>
      <c r="E73" s="11">
        <f>D73*ČSÚ!E73</f>
        <v>6.1683651917902846</v>
      </c>
      <c r="F73" s="11">
        <f>E73*ČSÚ!F73</f>
        <v>6.1738301738086392</v>
      </c>
      <c r="G73" s="11">
        <f>F73*ČSÚ!G73</f>
        <v>6.2773982476686792</v>
      </c>
      <c r="H73" s="11">
        <f>G73*ČSÚ!H73</f>
        <v>6.494531313715016</v>
      </c>
      <c r="I73" s="11">
        <f>H73*ČSÚ!I73</f>
        <v>6.8816786374299257</v>
      </c>
      <c r="J73" s="11">
        <f>I73*ČSÚ!J73</f>
        <v>7.4049839887484783</v>
      </c>
      <c r="K73" s="11">
        <f>J73*ČSÚ!K73</f>
        <v>7.9479499461086736</v>
      </c>
      <c r="L73" s="11">
        <f>K73*ČSÚ!L73</f>
        <v>8.6144778139814253</v>
      </c>
      <c r="M73" s="11">
        <f>L73*ČSÚ!M73</f>
        <v>9.3688452708809038</v>
      </c>
      <c r="N73" s="11">
        <f>M73*ČSÚ!N73</f>
        <v>9.9338044485588686</v>
      </c>
      <c r="O73" s="11">
        <f>N73*ČSÚ!O73</f>
        <v>10.659180842312196</v>
      </c>
      <c r="P73" s="11">
        <f>O73*ČSÚ!P73</f>
        <v>11.715188648175985</v>
      </c>
      <c r="Q73" s="11">
        <f>P73*ČSÚ!Q73</f>
        <v>12.597316721285049</v>
      </c>
      <c r="R73" s="11">
        <f>Q73*ČSÚ!R73</f>
        <v>13.200130896358447</v>
      </c>
      <c r="S73" s="11">
        <f>R73*ČSÚ!S73</f>
        <v>13.764956781792062</v>
      </c>
      <c r="T73" s="11">
        <f>S73*ČSÚ!T73</f>
        <v>14.213418537908026</v>
      </c>
      <c r="U73" s="11">
        <f>T73*ČSÚ!U73</f>
        <v>14.446480027154202</v>
      </c>
      <c r="V73" s="11">
        <f>U73*ČSÚ!V73</f>
        <v>14.654482574462556</v>
      </c>
      <c r="W73" s="11">
        <f>V73*ČSÚ!W73</f>
        <v>14.882145727812553</v>
      </c>
      <c r="X73" s="12">
        <f>W73*ČSÚ!X73</f>
        <v>15.099612024469765</v>
      </c>
    </row>
    <row r="74" spans="1:24" x14ac:dyDescent="0.2">
      <c r="A74" s="15" t="s">
        <v>19</v>
      </c>
      <c r="B74" s="62">
        <f t="shared" si="10"/>
        <v>2.215175142557896</v>
      </c>
      <c r="C74" s="11">
        <f>B74*ČSÚ!C74</f>
        <v>2.3613236027553905</v>
      </c>
      <c r="D74" s="11">
        <f>C74*ČSÚ!D74</f>
        <v>2.5328491308267189</v>
      </c>
      <c r="E74" s="11">
        <f>D74*ČSÚ!E74</f>
        <v>2.691644248611504</v>
      </c>
      <c r="F74" s="11">
        <f>E74*ČSÚ!F74</f>
        <v>2.827323621402301</v>
      </c>
      <c r="G74" s="11">
        <f>F74*ČSÚ!G74</f>
        <v>2.9221316769573518</v>
      </c>
      <c r="H74" s="11">
        <f>G74*ČSÚ!H74</f>
        <v>2.9772409530662061</v>
      </c>
      <c r="I74" s="11">
        <f>H74*ČSÚ!I74</f>
        <v>3.0162697109183734</v>
      </c>
      <c r="J74" s="11">
        <f>I74*ČSÚ!J74</f>
        <v>3.0422330476869828</v>
      </c>
      <c r="K74" s="11">
        <f>J74*ČSÚ!K74</f>
        <v>3.0784142137645287</v>
      </c>
      <c r="L74" s="11">
        <f>K74*ČSÚ!L74</f>
        <v>3.1706259356427182</v>
      </c>
      <c r="M74" s="11">
        <f>L74*ČSÚ!M74</f>
        <v>3.3234746117804987</v>
      </c>
      <c r="N74" s="11">
        <f>M74*ČSÚ!N74</f>
        <v>3.5725551393606412</v>
      </c>
      <c r="O74" s="11">
        <f>N74*ČSÚ!O74</f>
        <v>3.8919879343137893</v>
      </c>
      <c r="P74" s="11">
        <f>O74*ČSÚ!P74</f>
        <v>4.2120907508609662</v>
      </c>
      <c r="Q74" s="11">
        <f>P74*ČSÚ!Q74</f>
        <v>4.6073197386386031</v>
      </c>
      <c r="R74" s="11">
        <f>Q74*ČSÚ!R74</f>
        <v>5.0549779161489798</v>
      </c>
      <c r="S74" s="11">
        <f>R74*ČSÚ!S74</f>
        <v>5.3902399712610549</v>
      </c>
      <c r="T74" s="11">
        <f>S74*ČSÚ!T74</f>
        <v>5.8392381919594891</v>
      </c>
      <c r="U74" s="11">
        <f>T74*ČSÚ!U74</f>
        <v>6.4917554718441179</v>
      </c>
      <c r="V74" s="11">
        <f>U74*ČSÚ!V74</f>
        <v>7.0340541995110382</v>
      </c>
      <c r="W74" s="11">
        <f>V74*ČSÚ!W74</f>
        <v>7.4027335816252897</v>
      </c>
      <c r="X74" s="12">
        <f>W74*ČSÚ!X74</f>
        <v>7.7354830557597563</v>
      </c>
    </row>
    <row r="75" spans="1:24" x14ac:dyDescent="0.2">
      <c r="A75" s="15" t="s">
        <v>20</v>
      </c>
      <c r="B75" s="62">
        <f t="shared" si="10"/>
        <v>0.37879669498428953</v>
      </c>
      <c r="C75" s="11">
        <f>B75*ČSÚ!C75</f>
        <v>0.42442516394763985</v>
      </c>
      <c r="D75" s="11">
        <f>C75*ČSÚ!D75</f>
        <v>0.46100834170680183</v>
      </c>
      <c r="E75" s="11">
        <f>D75*ČSÚ!E75</f>
        <v>0.49618447416753447</v>
      </c>
      <c r="F75" s="11">
        <f>E75*ČSÚ!F75</f>
        <v>0.53327016810470695</v>
      </c>
      <c r="G75" s="11">
        <f>F75*ČSÚ!G75</f>
        <v>0.57588353999999453</v>
      </c>
      <c r="H75" s="11">
        <f>G75*ČSÚ!H75</f>
        <v>0.62151200896334491</v>
      </c>
      <c r="I75" s="11">
        <f>H75*ČSÚ!I75</f>
        <v>0.67196463323559574</v>
      </c>
      <c r="J75" s="11">
        <f>I75*ČSÚ!J75</f>
        <v>0.72131172191622361</v>
      </c>
      <c r="K75" s="11">
        <f>J75*ČSÚ!K75</f>
        <v>0.76402559704711326</v>
      </c>
      <c r="L75" s="11">
        <f>K75*ČSÚ!L75</f>
        <v>0.79508109684816008</v>
      </c>
      <c r="M75" s="11">
        <f>L75*ČSÚ!M75</f>
        <v>0.8154832536753851</v>
      </c>
      <c r="N75" s="11">
        <f>M75*ČSÚ!N75</f>
        <v>0.83377484255496603</v>
      </c>
      <c r="O75" s="11">
        <f>N75*ČSÚ!O75</f>
        <v>0.84975485701569886</v>
      </c>
      <c r="P75" s="11">
        <f>O75*ČSÚ!P75</f>
        <v>0.87045852354973008</v>
      </c>
      <c r="Q75" s="11">
        <f>P75*ČSÚ!Q75</f>
        <v>0.91015730161255703</v>
      </c>
      <c r="R75" s="11">
        <f>Q75*ČSÚ!R75</f>
        <v>0.9685496814973733</v>
      </c>
      <c r="S75" s="11">
        <f>R75*ČSÚ!S75</f>
        <v>1.0587010838324511</v>
      </c>
      <c r="T75" s="11">
        <f>S75*ČSÚ!T75</f>
        <v>1.169355146230356</v>
      </c>
      <c r="U75" s="11">
        <f>T75*ČSÚ!U75</f>
        <v>1.2762905889109832</v>
      </c>
      <c r="V75" s="11">
        <f>U75*ČSÚ!V75</f>
        <v>1.4109649246177884</v>
      </c>
      <c r="W75" s="11">
        <f>V75*ČSÚ!W75</f>
        <v>1.5637298427329702</v>
      </c>
      <c r="X75" s="12">
        <f>W75*ČSÚ!X75</f>
        <v>1.6759919569005086</v>
      </c>
    </row>
    <row r="76" spans="1:24" x14ac:dyDescent="0.2">
      <c r="A76" s="15" t="s">
        <v>21</v>
      </c>
      <c r="B76" s="63">
        <f t="shared" si="10"/>
        <v>1.9201675782613756E-2</v>
      </c>
      <c r="C76" s="48">
        <f>B76*ČSÚ!C76</f>
        <v>1.6852846940703818E-2</v>
      </c>
      <c r="D76" s="48">
        <f>C76*ČSÚ!D76</f>
        <v>1.5149946030319113E-2</v>
      </c>
      <c r="E76" s="48">
        <f>D76*ČSÚ!E76</f>
        <v>1.7557495593276802E-2</v>
      </c>
      <c r="F76" s="48">
        <f>E76*ČSÚ!F76</f>
        <v>2.0552252366711977E-2</v>
      </c>
      <c r="G76" s="48">
        <f>F76*ČSÚ!G76</f>
        <v>2.3723171303290397E-2</v>
      </c>
      <c r="H76" s="48">
        <f>G76*ČSÚ!H76</f>
        <v>2.6483045192534579E-2</v>
      </c>
      <c r="I76" s="48">
        <f>H76*ČSÚ!I76</f>
        <v>2.8655711871301275E-2</v>
      </c>
      <c r="J76" s="48">
        <f>I76*ČSÚ!J76</f>
        <v>3.123942359740221E-2</v>
      </c>
      <c r="K76" s="48">
        <f>J76*ČSÚ!K76</f>
        <v>3.4116738928741883E-2</v>
      </c>
      <c r="L76" s="48">
        <f>K76*ČSÚ!L76</f>
        <v>3.7346378586368051E-2</v>
      </c>
      <c r="M76" s="48">
        <f>L76*ČSÚ!M76</f>
        <v>4.0869621849232964E-2</v>
      </c>
      <c r="N76" s="48">
        <f>M76*ČSÚ!N76</f>
        <v>4.4686468717336621E-2</v>
      </c>
      <c r="O76" s="48">
        <f>N76*ČSÚ!O76</f>
        <v>4.8327153422297021E-2</v>
      </c>
      <c r="P76" s="48">
        <f>O76*ČSÚ!P76</f>
        <v>5.1732955243066439E-2</v>
      </c>
      <c r="Q76" s="48">
        <f>P76*ČSÚ!Q76</f>
        <v>5.4375387690215118E-2</v>
      </c>
      <c r="R76" s="48">
        <f>Q76*ČSÚ!R76</f>
        <v>5.6254450763743066E-2</v>
      </c>
      <c r="S76" s="48">
        <f>R76*ČSÚ!S76</f>
        <v>5.8192234558318762E-2</v>
      </c>
      <c r="T76" s="48">
        <f>S76*ČSÚ!T76</f>
        <v>5.9895135468703467E-2</v>
      </c>
      <c r="U76" s="48">
        <f>T76*ČSÚ!U76</f>
        <v>6.2185243589565661E-2</v>
      </c>
      <c r="V76" s="48">
        <f>U76*ČSÚ!V76</f>
        <v>6.6060811178717066E-2</v>
      </c>
      <c r="W76" s="48">
        <f>V76*ČSÚ!W76</f>
        <v>7.1345676073014438E-2</v>
      </c>
      <c r="X76" s="64">
        <f>W76*ČSÚ!X76</f>
        <v>7.9214252693412743E-2</v>
      </c>
    </row>
    <row r="77" spans="1:24" x14ac:dyDescent="0.2">
      <c r="A77" s="16" t="s">
        <v>24</v>
      </c>
      <c r="B77" s="18">
        <f>SUM(B56:B76)</f>
        <v>259.93133946235304</v>
      </c>
      <c r="C77" s="18">
        <f>SUM(C56:C76)</f>
        <v>261.60670005833219</v>
      </c>
      <c r="D77" s="18">
        <f t="shared" ref="D77:X77" si="11">SUM(D56:D76)</f>
        <v>263.10533311724595</v>
      </c>
      <c r="E77" s="18">
        <f t="shared" si="11"/>
        <v>264.64402090694637</v>
      </c>
      <c r="F77" s="18">
        <f t="shared" si="11"/>
        <v>266.20195624964555</v>
      </c>
      <c r="G77" s="18">
        <f t="shared" si="11"/>
        <v>267.75900871599907</v>
      </c>
      <c r="H77" s="18">
        <f t="shared" si="11"/>
        <v>269.28493332740044</v>
      </c>
      <c r="I77" s="18">
        <f t="shared" si="11"/>
        <v>270.72556960866928</v>
      </c>
      <c r="J77" s="18">
        <f t="shared" si="11"/>
        <v>272.18820058354225</v>
      </c>
      <c r="K77" s="18">
        <f t="shared" si="11"/>
        <v>273.6594437051167</v>
      </c>
      <c r="L77" s="18">
        <f t="shared" si="11"/>
        <v>275.01359411623758</v>
      </c>
      <c r="M77" s="18">
        <f t="shared" si="11"/>
        <v>276.18381927440947</v>
      </c>
      <c r="N77" s="18">
        <f t="shared" si="11"/>
        <v>277.15728825966659</v>
      </c>
      <c r="O77" s="18">
        <f t="shared" si="11"/>
        <v>278.09165038365711</v>
      </c>
      <c r="P77" s="18">
        <f t="shared" si="11"/>
        <v>279.01318892507635</v>
      </c>
      <c r="Q77" s="18">
        <f t="shared" si="11"/>
        <v>279.8149739218992</v>
      </c>
      <c r="R77" s="18">
        <f t="shared" si="11"/>
        <v>280.44890582969612</v>
      </c>
      <c r="S77" s="18">
        <f t="shared" si="11"/>
        <v>280.94812430928437</v>
      </c>
      <c r="T77" s="18">
        <f t="shared" si="11"/>
        <v>281.4126967608272</v>
      </c>
      <c r="U77" s="18">
        <f t="shared" si="11"/>
        <v>281.85272327662005</v>
      </c>
      <c r="V77" s="18">
        <f t="shared" si="11"/>
        <v>282.22576518941082</v>
      </c>
      <c r="W77" s="18">
        <f t="shared" si="11"/>
        <v>282.51761789076653</v>
      </c>
      <c r="X77" s="18">
        <f t="shared" si="11"/>
        <v>282.7826319133714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12">D54</f>
        <v>2020</v>
      </c>
      <c r="E78" s="7">
        <f t="shared" si="12"/>
        <v>2021</v>
      </c>
      <c r="F78" s="7">
        <f t="shared" si="12"/>
        <v>2022</v>
      </c>
      <c r="G78" s="7">
        <f t="shared" si="12"/>
        <v>2023</v>
      </c>
      <c r="H78" s="7">
        <f t="shared" si="12"/>
        <v>2024</v>
      </c>
      <c r="I78" s="7">
        <f t="shared" si="12"/>
        <v>2025</v>
      </c>
      <c r="J78" s="7">
        <f t="shared" si="12"/>
        <v>2026</v>
      </c>
      <c r="K78" s="7">
        <f t="shared" si="12"/>
        <v>2027</v>
      </c>
      <c r="L78" s="7">
        <f t="shared" si="12"/>
        <v>2028</v>
      </c>
      <c r="M78" s="7">
        <f t="shared" si="12"/>
        <v>2029</v>
      </c>
      <c r="N78" s="7">
        <f t="shared" si="12"/>
        <v>2030</v>
      </c>
      <c r="O78" s="7">
        <f t="shared" si="12"/>
        <v>2031</v>
      </c>
      <c r="P78" s="7">
        <f t="shared" si="12"/>
        <v>2032</v>
      </c>
      <c r="Q78" s="7">
        <f t="shared" si="12"/>
        <v>2033</v>
      </c>
      <c r="R78" s="7">
        <f t="shared" si="12"/>
        <v>2034</v>
      </c>
      <c r="S78" s="7">
        <f t="shared" si="12"/>
        <v>2035</v>
      </c>
      <c r="T78" s="7">
        <f t="shared" si="12"/>
        <v>2036</v>
      </c>
      <c r="U78" s="7">
        <f t="shared" si="12"/>
        <v>2037</v>
      </c>
      <c r="V78" s="7">
        <f t="shared" si="12"/>
        <v>2038</v>
      </c>
      <c r="W78" s="7">
        <f t="shared" si="12"/>
        <v>2039</v>
      </c>
      <c r="X78" s="7">
        <f t="shared" si="12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1.9393692540439891</v>
      </c>
      <c r="C80" s="60">
        <f>B80*ČSÚ!C81</f>
        <v>1.901189800173533</v>
      </c>
      <c r="D80" s="60">
        <f>C80*ČSÚ!D81</f>
        <v>1.8741900982235822</v>
      </c>
      <c r="E80" s="60">
        <f>D80*ČSÚ!E81</f>
        <v>1.8712603506388845</v>
      </c>
      <c r="F80" s="60">
        <f>E80*ČSÚ!F81</f>
        <v>1.8893334242504658</v>
      </c>
      <c r="G80" s="60">
        <f>F80*ČSÚ!G81</f>
        <v>1.9078049160564494</v>
      </c>
      <c r="H80" s="60">
        <f>G80*ČSÚ!H81</f>
        <v>1.9173085638487806</v>
      </c>
      <c r="I80" s="60">
        <f>H80*ČSÚ!I81</f>
        <v>1.9147085416663465</v>
      </c>
      <c r="J80" s="60">
        <f>I80*ČSÚ!J81</f>
        <v>1.9015504373322589</v>
      </c>
      <c r="K80" s="60">
        <f>J80*ČSÚ!K81</f>
        <v>1.8761753199163784</v>
      </c>
      <c r="L80" s="60">
        <f>K80*ČSÚ!L81</f>
        <v>1.8445491584159144</v>
      </c>
      <c r="M80" s="60">
        <f>L80*ČSÚ!M81</f>
        <v>1.8125932715131865</v>
      </c>
      <c r="N80" s="60">
        <f>M80*ČSÚ!N81</f>
        <v>1.780589299655962</v>
      </c>
      <c r="O80" s="60">
        <f>N80*ČSÚ!O81</f>
        <v>1.7491829550903404</v>
      </c>
      <c r="P80" s="60">
        <f>O80*ČSÚ!P81</f>
        <v>1.7191607702863052</v>
      </c>
      <c r="Q80" s="60">
        <f>P80*ČSÚ!Q81</f>
        <v>1.6914500979377229</v>
      </c>
      <c r="R80" s="60">
        <f>Q80*ČSÚ!R81</f>
        <v>1.6670195064137436</v>
      </c>
      <c r="S80" s="60">
        <f>R80*ČSÚ!S81</f>
        <v>1.6467482634537371</v>
      </c>
      <c r="T80" s="60">
        <f>S80*ČSÚ!T81</f>
        <v>1.6313301662583002</v>
      </c>
      <c r="U80" s="60">
        <f>T80*ČSÚ!U81</f>
        <v>1.6212701068496491</v>
      </c>
      <c r="V80" s="60">
        <f>U80*ČSÚ!V81</f>
        <v>1.6169046799092612</v>
      </c>
      <c r="W80" s="60">
        <f>V80*ČSÚ!W81</f>
        <v>1.6184021827778756</v>
      </c>
      <c r="X80" s="61">
        <f>W80*ČSÚ!X81</f>
        <v>1.6257351383386371</v>
      </c>
    </row>
    <row r="81" spans="1:24" x14ac:dyDescent="0.2">
      <c r="A81" s="15" t="s">
        <v>2</v>
      </c>
      <c r="B81" s="62">
        <f t="shared" ref="B81:B100" si="13">F31</f>
        <v>6.1026416850925171</v>
      </c>
      <c r="C81" s="11">
        <f>B81*ČSÚ!C82</f>
        <v>6.4129504232642178</v>
      </c>
      <c r="D81" s="11">
        <f>C81*ČSÚ!D82</f>
        <v>6.6536212558802932</v>
      </c>
      <c r="E81" s="11">
        <f>D81*ČSÚ!E82</f>
        <v>6.7629758911521103</v>
      </c>
      <c r="F81" s="11">
        <f>E81*ČSÚ!F82</f>
        <v>6.7283719060453766</v>
      </c>
      <c r="G81" s="11">
        <f>F81*ČSÚ!G82</f>
        <v>6.6062470291240292</v>
      </c>
      <c r="H81" s="11">
        <f>G81*ČSÚ!H82</f>
        <v>6.4752678081290309</v>
      </c>
      <c r="I81" s="11">
        <f>H81*ČSÚ!I82</f>
        <v>6.382541212712062</v>
      </c>
      <c r="J81" s="11">
        <f>I81*ČSÚ!J82</f>
        <v>6.3727107992129701</v>
      </c>
      <c r="K81" s="11">
        <f>J81*ČSÚ!K82</f>
        <v>6.4338894364147681</v>
      </c>
      <c r="L81" s="11">
        <f>K81*ČSÚ!L82</f>
        <v>6.4964159790136042</v>
      </c>
      <c r="M81" s="11">
        <f>L81*ČSÚ!M82</f>
        <v>6.5286262700531834</v>
      </c>
      <c r="N81" s="11">
        <f>M81*ČSÚ!N82</f>
        <v>6.5198881247206568</v>
      </c>
      <c r="O81" s="11">
        <f>N81*ČSÚ!O82</f>
        <v>6.4754537261148313</v>
      </c>
      <c r="P81" s="11">
        <f>O81*ČSÚ!P82</f>
        <v>6.389687435291191</v>
      </c>
      <c r="Q81" s="11">
        <f>P81*ČSÚ!Q82</f>
        <v>6.2827729735829783</v>
      </c>
      <c r="R81" s="11">
        <f>Q81*ČSÚ!R82</f>
        <v>6.1747430039599749</v>
      </c>
      <c r="S81" s="11">
        <f>R81*ČSÚ!S82</f>
        <v>6.0665271163511729</v>
      </c>
      <c r="T81" s="11">
        <f>S81*ČSÚ!T82</f>
        <v>5.9603330868379292</v>
      </c>
      <c r="U81" s="11">
        <f>T81*ČSÚ!U82</f>
        <v>5.8588334864660956</v>
      </c>
      <c r="V81" s="11">
        <f>U81*ČSÚ!V82</f>
        <v>5.7651424414977965</v>
      </c>
      <c r="W81" s="11">
        <f>V81*ČSÚ!W82</f>
        <v>5.6825367564327296</v>
      </c>
      <c r="X81" s="12">
        <f>W81*ČSÚ!X82</f>
        <v>5.6140027389177813</v>
      </c>
    </row>
    <row r="82" spans="1:24" x14ac:dyDescent="0.2">
      <c r="A82" s="15" t="s">
        <v>3</v>
      </c>
      <c r="B82" s="62">
        <f t="shared" si="13"/>
        <v>8.2951239380891426</v>
      </c>
      <c r="C82" s="11">
        <f>B82*ČSÚ!C83</f>
        <v>8.4069758550354496</v>
      </c>
      <c r="D82" s="11">
        <f>C82*ČSÚ!D83</f>
        <v>8.5896691551256605</v>
      </c>
      <c r="E82" s="11">
        <f>D82*ČSÚ!E83</f>
        <v>8.8613593522051524</v>
      </c>
      <c r="F82" s="11">
        <f>E82*ČSÚ!F83</f>
        <v>9.2539149720935221</v>
      </c>
      <c r="G82" s="11">
        <f>F82*ČSÚ!G83</f>
        <v>9.755495462282914</v>
      </c>
      <c r="H82" s="11">
        <f>G82*ČSÚ!H83</f>
        <v>10.243050863920363</v>
      </c>
      <c r="I82" s="11">
        <f>H82*ČSÚ!I83</f>
        <v>10.620535020849122</v>
      </c>
      <c r="J82" s="11">
        <f>I82*ČSÚ!J83</f>
        <v>10.793388730018076</v>
      </c>
      <c r="K82" s="11">
        <f>J82*ČSÚ!K83</f>
        <v>10.738940545927687</v>
      </c>
      <c r="L82" s="11">
        <f>K82*ČSÚ!L83</f>
        <v>10.546334225133224</v>
      </c>
      <c r="M82" s="11">
        <f>L82*ČSÚ!M83</f>
        <v>10.339721173232569</v>
      </c>
      <c r="N82" s="11">
        <f>M82*ČSÚ!N83</f>
        <v>10.193540832736353</v>
      </c>
      <c r="O82" s="11">
        <f>N82*ČSÚ!O83</f>
        <v>10.178249080427758</v>
      </c>
      <c r="P82" s="11">
        <f>O82*ČSÚ!P83</f>
        <v>10.275047891860201</v>
      </c>
      <c r="Q82" s="11">
        <f>P82*ČSÚ!Q83</f>
        <v>10.373994524445234</v>
      </c>
      <c r="R82" s="11">
        <f>Q82*ČSÚ!R83</f>
        <v>10.425046581072131</v>
      </c>
      <c r="S82" s="11">
        <f>R82*ČSÚ!S83</f>
        <v>10.41140699888091</v>
      </c>
      <c r="T82" s="11">
        <f>S82*ČSÚ!T83</f>
        <v>10.341410058241443</v>
      </c>
      <c r="U82" s="11">
        <f>T82*ČSÚ!U83</f>
        <v>10.206134040519904</v>
      </c>
      <c r="V82" s="11">
        <f>U82*ČSÚ!V83</f>
        <v>10.037447471535886</v>
      </c>
      <c r="W82" s="11">
        <f>V82*ČSÚ!W83</f>
        <v>9.8669985877600013</v>
      </c>
      <c r="X82" s="12">
        <f>W82*ČSÚ!X83</f>
        <v>9.6962743422978868</v>
      </c>
    </row>
    <row r="83" spans="1:24" x14ac:dyDescent="0.2">
      <c r="A83" s="15" t="s">
        <v>4</v>
      </c>
      <c r="B83" s="62">
        <f t="shared" si="13"/>
        <v>11.786337716746187</v>
      </c>
      <c r="C83" s="11">
        <f>B83*ČSÚ!C84</f>
        <v>11.290185201261322</v>
      </c>
      <c r="D83" s="11">
        <f>C83*ČSÚ!D84</f>
        <v>11.054080641850835</v>
      </c>
      <c r="E83" s="11">
        <f>D83*ČSÚ!E84</f>
        <v>10.987374433196507</v>
      </c>
      <c r="F83" s="11">
        <f>E83*ČSÚ!F84</f>
        <v>11.008200937986992</v>
      </c>
      <c r="G83" s="11">
        <f>F83*ČSÚ!G84</f>
        <v>11.066831563151133</v>
      </c>
      <c r="H83" s="11">
        <f>G83*ČSÚ!H84</f>
        <v>11.194883870950219</v>
      </c>
      <c r="I83" s="11">
        <f>H83*ČSÚ!I84</f>
        <v>11.434908158019688</v>
      </c>
      <c r="J83" s="11">
        <f>I83*ČSÚ!J84</f>
        <v>11.785700170681174</v>
      </c>
      <c r="K83" s="11">
        <f>J83*ČSÚ!K84</f>
        <v>12.291840907851274</v>
      </c>
      <c r="L83" s="11">
        <f>K83*ČSÚ!L84</f>
        <v>12.938076489604073</v>
      </c>
      <c r="M83" s="11">
        <f>L83*ČSÚ!M84</f>
        <v>13.566295491815897</v>
      </c>
      <c r="N83" s="11">
        <f>M83*ČSÚ!N84</f>
        <v>14.053097331680544</v>
      </c>
      <c r="O83" s="11">
        <f>N83*ČSÚ!O84</f>
        <v>14.276852387683521</v>
      </c>
      <c r="P83" s="11">
        <f>O83*ČSÚ!P84</f>
        <v>14.20842244337193</v>
      </c>
      <c r="Q83" s="11">
        <f>P83*ČSÚ!Q84</f>
        <v>13.962424113545101</v>
      </c>
      <c r="R83" s="11">
        <f>Q83*ČSÚ!R84</f>
        <v>13.698503655446189</v>
      </c>
      <c r="S83" s="11">
        <f>R83*ČSÚ!S84</f>
        <v>13.512222140375748</v>
      </c>
      <c r="T83" s="11">
        <f>S83*ČSÚ!T84</f>
        <v>13.494111109565882</v>
      </c>
      <c r="U83" s="11">
        <f>T83*ČSÚ!U84</f>
        <v>13.620132715083813</v>
      </c>
      <c r="V83" s="11">
        <f>U83*ČSÚ!V84</f>
        <v>13.74886979458236</v>
      </c>
      <c r="W83" s="11">
        <f>V83*ČSÚ!W84</f>
        <v>13.8160010339467</v>
      </c>
      <c r="X83" s="12">
        <f>W83*ČSÚ!X84</f>
        <v>13.799991543869661</v>
      </c>
    </row>
    <row r="84" spans="1:24" x14ac:dyDescent="0.2">
      <c r="A84" s="15" t="s">
        <v>5</v>
      </c>
      <c r="B84" s="62">
        <f t="shared" si="13"/>
        <v>11.407541021761899</v>
      </c>
      <c r="C84" s="11">
        <f>B84*ČSÚ!C85</f>
        <v>11.144673713721513</v>
      </c>
      <c r="D84" s="11">
        <f>C84*ČSÚ!D85</f>
        <v>10.702159269400203</v>
      </c>
      <c r="E84" s="11">
        <f>D84*ČSÚ!E85</f>
        <v>10.132008123977775</v>
      </c>
      <c r="F84" s="11">
        <f>E84*ČSÚ!F85</f>
        <v>9.5988707530067252</v>
      </c>
      <c r="G84" s="11">
        <f>F84*ČSÚ!G85</f>
        <v>9.1228353833724061</v>
      </c>
      <c r="H84" s="11">
        <f>G84*ČSÚ!H85</f>
        <v>8.7478146010084483</v>
      </c>
      <c r="I84" s="11">
        <f>H84*ČSÚ!I85</f>
        <v>8.5640664080277489</v>
      </c>
      <c r="J84" s="11">
        <f>I84*ČSÚ!J85</f>
        <v>8.5168347465447205</v>
      </c>
      <c r="K84" s="11">
        <f>J84*ČSÚ!K85</f>
        <v>8.5339861997764164</v>
      </c>
      <c r="L84" s="11">
        <f>K84*ČSÚ!L85</f>
        <v>8.578958804602788</v>
      </c>
      <c r="M84" s="11">
        <f>L84*ČSÚ!M85</f>
        <v>8.6749339577929145</v>
      </c>
      <c r="N84" s="11">
        <f>M84*ČSÚ!N85</f>
        <v>8.8532430374387392</v>
      </c>
      <c r="O84" s="11">
        <f>N84*ČSÚ!O85</f>
        <v>9.1129997982364994</v>
      </c>
      <c r="P84" s="11">
        <f>O84*ČSÚ!P85</f>
        <v>9.4869953164255136</v>
      </c>
      <c r="Q84" s="11">
        <f>P84*ČSÚ!Q85</f>
        <v>9.9640211955169828</v>
      </c>
      <c r="R84" s="11">
        <f>Q84*ČSÚ!R85</f>
        <v>10.427805527128664</v>
      </c>
      <c r="S84" s="11">
        <f>R84*ČSÚ!S85</f>
        <v>10.787586365739637</v>
      </c>
      <c r="T84" s="11">
        <f>S84*ČSÚ!T85</f>
        <v>10.953922445105182</v>
      </c>
      <c r="U84" s="11">
        <f>T84*ČSÚ!U85</f>
        <v>10.905422236422647</v>
      </c>
      <c r="V84" s="11">
        <f>U84*ČSÚ!V85</f>
        <v>10.726348552985337</v>
      </c>
      <c r="W84" s="11">
        <f>V84*ČSÚ!W85</f>
        <v>10.534050699427135</v>
      </c>
      <c r="X84" s="12">
        <f>W84*ČSÚ!X85</f>
        <v>10.398854847205664</v>
      </c>
    </row>
    <row r="85" spans="1:24" x14ac:dyDescent="0.2">
      <c r="A85" s="15" t="s">
        <v>6</v>
      </c>
      <c r="B85" s="62">
        <f t="shared" si="13"/>
        <v>15.616199231932969</v>
      </c>
      <c r="C85" s="11">
        <f>B85*ČSÚ!C86</f>
        <v>15.567972194786787</v>
      </c>
      <c r="D85" s="11">
        <f>C85*ČSÚ!D86</f>
        <v>15.462268490502352</v>
      </c>
      <c r="E85" s="11">
        <f>D85*ČSÚ!E86</f>
        <v>15.381111881196885</v>
      </c>
      <c r="F85" s="11">
        <f>E85*ČSÚ!F86</f>
        <v>15.249793816934394</v>
      </c>
      <c r="G85" s="11">
        <f>F85*ČSÚ!G86</f>
        <v>15.021399107130076</v>
      </c>
      <c r="H85" s="11">
        <f>G85*ČSÚ!H86</f>
        <v>14.669134953369387</v>
      </c>
      <c r="I85" s="11">
        <f>H85*ČSÚ!I86</f>
        <v>14.100927514793712</v>
      </c>
      <c r="J85" s="11">
        <f>I85*ČSÚ!J86</f>
        <v>13.37458697885352</v>
      </c>
      <c r="K85" s="11">
        <f>J85*ČSÚ!K86</f>
        <v>12.695472919122865</v>
      </c>
      <c r="L85" s="11">
        <f>K85*ČSÚ!L86</f>
        <v>12.08937757307965</v>
      </c>
      <c r="M85" s="11">
        <f>L85*ČSÚ!M86</f>
        <v>11.612399057238312</v>
      </c>
      <c r="N85" s="11">
        <f>M85*ČSÚ!N86</f>
        <v>11.379757522125134</v>
      </c>
      <c r="O85" s="11">
        <f>N85*ČSÚ!O86</f>
        <v>11.321502640925045</v>
      </c>
      <c r="P85" s="11">
        <f>O85*ČSÚ!P86</f>
        <v>11.345493868716989</v>
      </c>
      <c r="Q85" s="11">
        <f>P85*ČSÚ!Q86</f>
        <v>11.405060596478455</v>
      </c>
      <c r="R85" s="11">
        <f>Q85*ČSÚ!R86</f>
        <v>11.529841662621546</v>
      </c>
      <c r="S85" s="11">
        <f>R85*ČSÚ!S86</f>
        <v>11.759837269924493</v>
      </c>
      <c r="T85" s="11">
        <f>S85*ČSÚ!T86</f>
        <v>12.093957918700726</v>
      </c>
      <c r="U85" s="11">
        <f>T85*ČSÚ!U86</f>
        <v>12.574071525476876</v>
      </c>
      <c r="V85" s="11">
        <f>U85*ČSÚ!V86</f>
        <v>13.185858951515213</v>
      </c>
      <c r="W85" s="11">
        <f>V85*ČSÚ!W86</f>
        <v>13.780725780380548</v>
      </c>
      <c r="X85" s="12">
        <f>W85*ČSÚ!X86</f>
        <v>14.242629178109802</v>
      </c>
    </row>
    <row r="86" spans="1:24" x14ac:dyDescent="0.2">
      <c r="A86" s="15" t="s">
        <v>7</v>
      </c>
      <c r="B86" s="62">
        <f t="shared" si="13"/>
        <v>18.829861515186781</v>
      </c>
      <c r="C86" s="11">
        <f>B86*ČSÚ!C87</f>
        <v>18.124690343322037</v>
      </c>
      <c r="D86" s="11">
        <f>C86*ČSÚ!D87</f>
        <v>17.672351141131138</v>
      </c>
      <c r="E86" s="11">
        <f>D86*ČSÚ!E87</f>
        <v>17.480794142153822</v>
      </c>
      <c r="F86" s="11">
        <f>E86*ČSÚ!F87</f>
        <v>17.327485522828056</v>
      </c>
      <c r="G86" s="11">
        <f>F86*ČSÚ!G87</f>
        <v>17.239669376137581</v>
      </c>
      <c r="H86" s="11">
        <f>G86*ČSÚ!H87</f>
        <v>17.17376484871517</v>
      </c>
      <c r="I86" s="11">
        <f>H86*ČSÚ!I87</f>
        <v>17.063528073901956</v>
      </c>
      <c r="J86" s="11">
        <f>I86*ČSÚ!J87</f>
        <v>16.977263192292408</v>
      </c>
      <c r="K86" s="11">
        <f>J86*ČSÚ!K87</f>
        <v>16.836364693614041</v>
      </c>
      <c r="L86" s="11">
        <f>K86*ČSÚ!L87</f>
        <v>16.589810499814565</v>
      </c>
      <c r="M86" s="11">
        <f>L86*ČSÚ!M87</f>
        <v>16.208417436559081</v>
      </c>
      <c r="N86" s="11">
        <f>M86*ČSÚ!N87</f>
        <v>15.591983475026611</v>
      </c>
      <c r="O86" s="11">
        <f>N86*ČSÚ!O87</f>
        <v>14.803504520612831</v>
      </c>
      <c r="P86" s="11">
        <f>O86*ČSÚ!P87</f>
        <v>14.066411222004684</v>
      </c>
      <c r="Q86" s="11">
        <f>P86*ČSÚ!Q87</f>
        <v>13.408699066209481</v>
      </c>
      <c r="R86" s="11">
        <f>Q86*ČSÚ!R87</f>
        <v>12.891449115788637</v>
      </c>
      <c r="S86" s="11">
        <f>R86*ČSÚ!S87</f>
        <v>12.64007145712816</v>
      </c>
      <c r="T86" s="11">
        <f>S86*ČSÚ!T87</f>
        <v>12.578384431644512</v>
      </c>
      <c r="U86" s="11">
        <f>T86*ČSÚ!U87</f>
        <v>12.60618601051671</v>
      </c>
      <c r="V86" s="11">
        <f>U86*ČSÚ!V87</f>
        <v>12.672720739378248</v>
      </c>
      <c r="W86" s="11">
        <f>V86*ČSÚ!W87</f>
        <v>12.810201607175204</v>
      </c>
      <c r="X86" s="12">
        <f>W86*ČSÚ!X87</f>
        <v>13.062185228757917</v>
      </c>
    </row>
    <row r="87" spans="1:24" x14ac:dyDescent="0.2">
      <c r="A87" s="15" t="s">
        <v>8</v>
      </c>
      <c r="B87" s="62">
        <f t="shared" si="13"/>
        <v>24.97614337251251</v>
      </c>
      <c r="C87" s="11">
        <f>B87*ČSÚ!C88</f>
        <v>24.781111746142816</v>
      </c>
      <c r="D87" s="11">
        <f>C87*ČSÚ!D88</f>
        <v>24.110363123656914</v>
      </c>
      <c r="E87" s="11">
        <f>D87*ČSÚ!E88</f>
        <v>23.191347551107942</v>
      </c>
      <c r="F87" s="11">
        <f>E87*ČSÚ!F88</f>
        <v>22.278859545297259</v>
      </c>
      <c r="G87" s="11">
        <f>F87*ČSÚ!G88</f>
        <v>21.409431538558497</v>
      </c>
      <c r="H87" s="11">
        <f>G87*ČSÚ!H88</f>
        <v>20.60448382342361</v>
      </c>
      <c r="I87" s="11">
        <f>H87*ČSÚ!I88</f>
        <v>20.10358906988828</v>
      </c>
      <c r="J87" s="11">
        <f>I87*ČSÚ!J88</f>
        <v>19.889742692331748</v>
      </c>
      <c r="K87" s="11">
        <f>J87*ČSÚ!K88</f>
        <v>19.718901460345133</v>
      </c>
      <c r="L87" s="11">
        <f>K87*ČSÚ!L88</f>
        <v>19.622057602559817</v>
      </c>
      <c r="M87" s="11">
        <f>L87*ČSÚ!M88</f>
        <v>19.549760686920596</v>
      </c>
      <c r="N87" s="11">
        <f>M87*ČSÚ!N88</f>
        <v>19.427409950704142</v>
      </c>
      <c r="O87" s="11">
        <f>N87*ČSÚ!O88</f>
        <v>19.332074564223891</v>
      </c>
      <c r="P87" s="11">
        <f>O87*ČSÚ!P88</f>
        <v>19.174946707737885</v>
      </c>
      <c r="Q87" s="11">
        <f>P87*ČSÚ!Q88</f>
        <v>18.898622191400566</v>
      </c>
      <c r="R87" s="11">
        <f>Q87*ČSÚ!R88</f>
        <v>18.47005178025546</v>
      </c>
      <c r="S87" s="11">
        <f>R87*ČSÚ!S88</f>
        <v>17.77607269967152</v>
      </c>
      <c r="T87" s="11">
        <f>S87*ČSÚ!T88</f>
        <v>16.887884795247921</v>
      </c>
      <c r="U87" s="11">
        <f>T87*ČSÚ!U88</f>
        <v>16.057704469191908</v>
      </c>
      <c r="V87" s="11">
        <f>U87*ČSÚ!V88</f>
        <v>15.317237045660894</v>
      </c>
      <c r="W87" s="11">
        <f>V87*ČSÚ!W88</f>
        <v>14.735241389414947</v>
      </c>
      <c r="X87" s="12">
        <f>W87*ČSÚ!X88</f>
        <v>14.453157255367369</v>
      </c>
    </row>
    <row r="88" spans="1:24" x14ac:dyDescent="0.2">
      <c r="A88" s="15" t="s">
        <v>9</v>
      </c>
      <c r="B88" s="62">
        <f t="shared" si="13"/>
        <v>32.686489002676602</v>
      </c>
      <c r="C88" s="11">
        <f>B88*ČSÚ!C89</f>
        <v>34.715694921070103</v>
      </c>
      <c r="D88" s="11">
        <f>C88*ČSÚ!D89</f>
        <v>36.723987532029419</v>
      </c>
      <c r="E88" s="11">
        <f>D88*ČSÚ!E89</f>
        <v>38.374073849898572</v>
      </c>
      <c r="F88" s="11">
        <f>E88*ČSÚ!F89</f>
        <v>39.529138665958961</v>
      </c>
      <c r="G88" s="11">
        <f>F88*ČSÚ!G89</f>
        <v>40.003378666892999</v>
      </c>
      <c r="H88" s="11">
        <f>G88*ČSÚ!H89</f>
        <v>39.681946403891942</v>
      </c>
      <c r="I88" s="11">
        <f>H88*ČSÚ!I89</f>
        <v>38.627889347897082</v>
      </c>
      <c r="J88" s="11">
        <f>I88*ČSÚ!J89</f>
        <v>37.167868088768024</v>
      </c>
      <c r="K88" s="11">
        <f>J88*ČSÚ!K89</f>
        <v>35.718127741276788</v>
      </c>
      <c r="L88" s="11">
        <f>K88*ČSÚ!L89</f>
        <v>34.337410095422328</v>
      </c>
      <c r="M88" s="11">
        <f>L88*ČSÚ!M89</f>
        <v>33.059501565946007</v>
      </c>
      <c r="N88" s="11">
        <f>M88*ČSÚ!N89</f>
        <v>32.265762464882982</v>
      </c>
      <c r="O88" s="11">
        <f>N88*ČSÚ!O89</f>
        <v>31.928952769945024</v>
      </c>
      <c r="P88" s="11">
        <f>O88*ČSÚ!P89</f>
        <v>31.660462808326727</v>
      </c>
      <c r="Q88" s="11">
        <f>P88*ČSÚ!Q89</f>
        <v>31.509763975345095</v>
      </c>
      <c r="R88" s="11">
        <f>Q88*ČSÚ!R89</f>
        <v>31.398079883963373</v>
      </c>
      <c r="S88" s="11">
        <f>R88*ČSÚ!S89</f>
        <v>31.206652824108861</v>
      </c>
      <c r="T88" s="11">
        <f>S88*ČSÚ!T89</f>
        <v>31.058150767118214</v>
      </c>
      <c r="U88" s="11">
        <f>T88*ČSÚ!U89</f>
        <v>30.81074985501338</v>
      </c>
      <c r="V88" s="11">
        <f>U88*ČSÚ!V89</f>
        <v>30.373239948648628</v>
      </c>
      <c r="W88" s="11">
        <f>V88*ČSÚ!W89</f>
        <v>29.692722682161012</v>
      </c>
      <c r="X88" s="12">
        <f>W88*ČSÚ!X89</f>
        <v>28.588403391492399</v>
      </c>
    </row>
    <row r="89" spans="1:24" x14ac:dyDescent="0.2">
      <c r="A89" s="15" t="s">
        <v>10</v>
      </c>
      <c r="B89" s="62">
        <f t="shared" si="13"/>
        <v>30.11521005469568</v>
      </c>
      <c r="C89" s="11">
        <f>B89*ČSÚ!C90</f>
        <v>29.743760308148072</v>
      </c>
      <c r="D89" s="11">
        <f>C89*ČSÚ!D90</f>
        <v>29.681947407335834</v>
      </c>
      <c r="E89" s="11">
        <f>D89*ČSÚ!E90</f>
        <v>30.140789324903594</v>
      </c>
      <c r="F89" s="11">
        <f>E89*ČSÚ!F90</f>
        <v>31.08035422250612</v>
      </c>
      <c r="G89" s="11">
        <f>F89*ČSÚ!G90</f>
        <v>32.60291515469244</v>
      </c>
      <c r="H89" s="11">
        <f>G89*ČSÚ!H90</f>
        <v>34.614960297156856</v>
      </c>
      <c r="I89" s="11">
        <f>H89*ČSÚ!I90</f>
        <v>36.621766311988324</v>
      </c>
      <c r="J89" s="11">
        <f>I89*ČSÚ!J90</f>
        <v>38.266059915646032</v>
      </c>
      <c r="K89" s="11">
        <f>J89*ČSÚ!K90</f>
        <v>39.418095653219964</v>
      </c>
      <c r="L89" s="11">
        <f>K89*ČSÚ!L90</f>
        <v>39.894063794730712</v>
      </c>
      <c r="M89" s="11">
        <f>L89*ČSÚ!M90</f>
        <v>39.580288478428145</v>
      </c>
      <c r="N89" s="11">
        <f>M89*ČSÚ!N90</f>
        <v>38.538494552559229</v>
      </c>
      <c r="O89" s="11">
        <f>N89*ČSÚ!O90</f>
        <v>37.092583378431392</v>
      </c>
      <c r="P89" s="11">
        <f>O89*ČSÚ!P90</f>
        <v>35.656886301873669</v>
      </c>
      <c r="Q89" s="11">
        <f>P89*ČSÚ!Q90</f>
        <v>34.289914252501063</v>
      </c>
      <c r="R89" s="11">
        <f>Q89*ČSÚ!R90</f>
        <v>33.025303310242734</v>
      </c>
      <c r="S89" s="11">
        <f>R89*ČSÚ!S90</f>
        <v>32.241723531997579</v>
      </c>
      <c r="T89" s="11">
        <f>S89*ČSÚ!T90</f>
        <v>31.911614464839353</v>
      </c>
      <c r="U89" s="11">
        <f>T89*ČSÚ!U90</f>
        <v>31.649085741517865</v>
      </c>
      <c r="V89" s="11">
        <f>U89*ČSÚ!V90</f>
        <v>31.503754982556902</v>
      </c>
      <c r="W89" s="11">
        <f>V89*ČSÚ!W90</f>
        <v>31.396947220897012</v>
      </c>
      <c r="X89" s="12">
        <f>W89*ČSÚ!X90</f>
        <v>31.210583966525075</v>
      </c>
    </row>
    <row r="90" spans="1:24" x14ac:dyDescent="0.2">
      <c r="A90" s="15" t="s">
        <v>11</v>
      </c>
      <c r="B90" s="62">
        <f t="shared" si="13"/>
        <v>33.522634702664959</v>
      </c>
      <c r="C90" s="11">
        <f>B90*ČSÚ!C91</f>
        <v>34.377870109692303</v>
      </c>
      <c r="D90" s="11">
        <f>C90*ČSÚ!D91</f>
        <v>35.44556932034012</v>
      </c>
      <c r="E90" s="11">
        <f>D90*ČSÚ!E91</f>
        <v>36.121321504050705</v>
      </c>
      <c r="F90" s="11">
        <f>E90*ČSÚ!F91</f>
        <v>36.470280792549659</v>
      </c>
      <c r="G90" s="11">
        <f>F90*ČSÚ!G91</f>
        <v>36.333570099969357</v>
      </c>
      <c r="H90" s="11">
        <f>G90*ČSÚ!H91</f>
        <v>35.892394311241112</v>
      </c>
      <c r="I90" s="11">
        <f>H90*ČSÚ!I91</f>
        <v>35.838430980010081</v>
      </c>
      <c r="J90" s="11">
        <f>I90*ČSÚ!J91</f>
        <v>36.402490366476776</v>
      </c>
      <c r="K90" s="11">
        <f>J90*ČSÚ!K91</f>
        <v>37.545350866984755</v>
      </c>
      <c r="L90" s="11">
        <f>K90*ČSÚ!L91</f>
        <v>39.390864513930651</v>
      </c>
      <c r="M90" s="11">
        <f>L90*ČSÚ!M91</f>
        <v>41.827069500443301</v>
      </c>
      <c r="N90" s="11">
        <f>M90*ČSÚ!N91</f>
        <v>44.256656850125026</v>
      </c>
      <c r="O90" s="11">
        <f>N90*ČSÚ!O91</f>
        <v>46.247758507351243</v>
      </c>
      <c r="P90" s="11">
        <f>O90*ČSÚ!P91</f>
        <v>47.643972274825231</v>
      </c>
      <c r="Q90" s="11">
        <f>P90*ČSÚ!Q91</f>
        <v>48.225194475511969</v>
      </c>
      <c r="R90" s="11">
        <f>Q90*ČSÚ!R91</f>
        <v>47.85541384186206</v>
      </c>
      <c r="S90" s="11">
        <f>R90*ČSÚ!S91</f>
        <v>46.607101567462941</v>
      </c>
      <c r="T90" s="11">
        <f>S90*ČSÚ!T91</f>
        <v>44.870106404159102</v>
      </c>
      <c r="U90" s="11">
        <f>T90*ČSÚ!U91</f>
        <v>43.145324277933476</v>
      </c>
      <c r="V90" s="11">
        <f>U90*ČSÚ!V91</f>
        <v>41.503988938088035</v>
      </c>
      <c r="W90" s="11">
        <f>V90*ČSÚ!W91</f>
        <v>39.986774640266503</v>
      </c>
      <c r="X90" s="12">
        <f>W90*ČSÚ!X91</f>
        <v>39.049652702697159</v>
      </c>
    </row>
    <row r="91" spans="1:24" x14ac:dyDescent="0.2">
      <c r="A91" s="15" t="s">
        <v>12</v>
      </c>
      <c r="B91" s="62">
        <f t="shared" si="13"/>
        <v>34.086465727918075</v>
      </c>
      <c r="C91" s="11">
        <f>B91*ČSÚ!C92</f>
        <v>32.831353848402166</v>
      </c>
      <c r="D91" s="11">
        <f>C91*ČSÚ!D92</f>
        <v>31.419849335604855</v>
      </c>
      <c r="E91" s="11">
        <f>D91*ČSÚ!E92</f>
        <v>30.18234298959997</v>
      </c>
      <c r="F91" s="11">
        <f>E91*ČSÚ!F92</f>
        <v>29.271208789280529</v>
      </c>
      <c r="G91" s="11">
        <f>F91*ČSÚ!G92</f>
        <v>29.119217539376884</v>
      </c>
      <c r="H91" s="11">
        <f>G91*ČSÚ!H92</f>
        <v>29.875537863496074</v>
      </c>
      <c r="I91" s="11">
        <f>H91*ČSÚ!I92</f>
        <v>30.817338224088804</v>
      </c>
      <c r="J91" s="11">
        <f>I91*ČSÚ!J92</f>
        <v>31.414634653124679</v>
      </c>
      <c r="K91" s="11">
        <f>J91*ČSÚ!K92</f>
        <v>31.726893667327094</v>
      </c>
      <c r="L91" s="11">
        <f>K91*ČSÚ!L92</f>
        <v>31.618820568953684</v>
      </c>
      <c r="M91" s="11">
        <f>L91*ČSÚ!M92</f>
        <v>31.249391411964094</v>
      </c>
      <c r="N91" s="11">
        <f>M91*ČSÚ!N92</f>
        <v>31.217720588093709</v>
      </c>
      <c r="O91" s="11">
        <f>N91*ČSÚ!O92</f>
        <v>31.722970695186049</v>
      </c>
      <c r="P91" s="11">
        <f>O91*ČSÚ!P92</f>
        <v>32.731270217681853</v>
      </c>
      <c r="Q91" s="11">
        <f>P91*ČSÚ!Q92</f>
        <v>34.35160123530428</v>
      </c>
      <c r="R91" s="11">
        <f>Q91*ČSÚ!R92</f>
        <v>36.487228995990023</v>
      </c>
      <c r="S91" s="11">
        <f>R91*ČSÚ!S92</f>
        <v>38.61687661621685</v>
      </c>
      <c r="T91" s="11">
        <f>S91*ČSÚ!T92</f>
        <v>40.362838424600049</v>
      </c>
      <c r="U91" s="11">
        <f>T91*ČSÚ!U92</f>
        <v>41.589102106542185</v>
      </c>
      <c r="V91" s="11">
        <f>U91*ČSÚ!V92</f>
        <v>42.105547036573597</v>
      </c>
      <c r="W91" s="11">
        <f>V91*ČSÚ!W92</f>
        <v>41.794579732710304</v>
      </c>
      <c r="X91" s="12">
        <f>W91*ČSÚ!X92</f>
        <v>40.717101945385835</v>
      </c>
    </row>
    <row r="92" spans="1:24" x14ac:dyDescent="0.2">
      <c r="A92" s="15" t="s">
        <v>13</v>
      </c>
      <c r="B92" s="62">
        <f t="shared" si="13"/>
        <v>34.501920167578263</v>
      </c>
      <c r="C92" s="11">
        <f>B92*ČSÚ!C93</f>
        <v>34.314863978115504</v>
      </c>
      <c r="D92" s="11">
        <f>C92*ČSÚ!D93</f>
        <v>34.117059600346927</v>
      </c>
      <c r="E92" s="11">
        <f>D92*ČSÚ!E93</f>
        <v>33.705187138820691</v>
      </c>
      <c r="F92" s="11">
        <f>E92*ČSÚ!F93</f>
        <v>33.108945534908152</v>
      </c>
      <c r="G92" s="11">
        <f>F92*ČSÚ!G93</f>
        <v>32.297363035464898</v>
      </c>
      <c r="H92" s="11">
        <f>G92*ČSÚ!H93</f>
        <v>31.129393239565378</v>
      </c>
      <c r="I92" s="11">
        <f>H92*ČSÚ!I93</f>
        <v>29.803877630867337</v>
      </c>
      <c r="J92" s="11">
        <f>I92*ČSÚ!J93</f>
        <v>28.655707129215386</v>
      </c>
      <c r="K92" s="11">
        <f>J92*ČSÚ!K93</f>
        <v>27.818102700189609</v>
      </c>
      <c r="L92" s="11">
        <f>K92*ČSÚ!L93</f>
        <v>27.701239722952167</v>
      </c>
      <c r="M92" s="11">
        <f>L92*ČSÚ!M93</f>
        <v>28.444656080771644</v>
      </c>
      <c r="N92" s="11">
        <f>M92*ČSÚ!N93</f>
        <v>29.359619180893283</v>
      </c>
      <c r="O92" s="11">
        <f>N92*ČSÚ!O93</f>
        <v>29.943604078843045</v>
      </c>
      <c r="P92" s="11">
        <f>O92*ČSÚ!P93</f>
        <v>30.254641563237016</v>
      </c>
      <c r="Q92" s="11">
        <f>P92*ČSÚ!Q93</f>
        <v>30.167336103840587</v>
      </c>
      <c r="R92" s="11">
        <f>Q92*ČSÚ!R93</f>
        <v>29.835603642840226</v>
      </c>
      <c r="S92" s="11">
        <f>R92*ČSÚ!S93</f>
        <v>29.82773106631798</v>
      </c>
      <c r="T92" s="11">
        <f>S92*ČSÚ!T93</f>
        <v>30.330915987266945</v>
      </c>
      <c r="U92" s="11">
        <f>T92*ČSÚ!U93</f>
        <v>31.313526676067781</v>
      </c>
      <c r="V92" s="11">
        <f>U92*ČSÚ!V93</f>
        <v>32.881442215768217</v>
      </c>
      <c r="W92" s="11">
        <f>V92*ČSÚ!W93</f>
        <v>34.943303005768747</v>
      </c>
      <c r="X92" s="12">
        <f>W92*ČSÚ!X93</f>
        <v>36.999271148671788</v>
      </c>
    </row>
    <row r="93" spans="1:24" x14ac:dyDescent="0.2">
      <c r="A93" s="15" t="s">
        <v>14</v>
      </c>
      <c r="B93" s="62">
        <f t="shared" si="13"/>
        <v>31.918421971372045</v>
      </c>
      <c r="C93" s="11">
        <f>B93*ČSÚ!C94</f>
        <v>32.750653544521825</v>
      </c>
      <c r="D93" s="11">
        <f>C93*ČSÚ!D94</f>
        <v>33.587195168191684</v>
      </c>
      <c r="E93" s="11">
        <f>D93*ČSÚ!E94</f>
        <v>34.053660181296586</v>
      </c>
      <c r="F93" s="11">
        <f>E93*ČSÚ!F94</f>
        <v>33.833210892763915</v>
      </c>
      <c r="G93" s="11">
        <f>F93*ČSÚ!G94</f>
        <v>33.546445599638211</v>
      </c>
      <c r="H93" s="11">
        <f>G93*ČSÚ!H94</f>
        <v>33.409748429166164</v>
      </c>
      <c r="I93" s="11">
        <f>H93*ČSÚ!I94</f>
        <v>33.252627496570561</v>
      </c>
      <c r="J93" s="11">
        <f>I93*ČSÚ!J94</f>
        <v>32.89616672742131</v>
      </c>
      <c r="K93" s="11">
        <f>J93*ČSÚ!K94</f>
        <v>32.357998146573273</v>
      </c>
      <c r="L93" s="11">
        <f>K93*ČSÚ!L94</f>
        <v>31.603592372019008</v>
      </c>
      <c r="M93" s="11">
        <f>L93*ČSÚ!M94</f>
        <v>30.494440052954157</v>
      </c>
      <c r="N93" s="11">
        <f>M93*ČSÚ!N94</f>
        <v>29.230174893013285</v>
      </c>
      <c r="O93" s="11">
        <f>N93*ČSÚ!O94</f>
        <v>28.142572826548829</v>
      </c>
      <c r="P93" s="11">
        <f>O93*ČSÚ!P94</f>
        <v>27.361131280550431</v>
      </c>
      <c r="Q93" s="11">
        <f>P93*ČSÚ!Q94</f>
        <v>27.288644067258193</v>
      </c>
      <c r="R93" s="11">
        <f>Q93*ČSÚ!R94</f>
        <v>28.059163553415935</v>
      </c>
      <c r="S93" s="11">
        <f>R93*ČSÚ!S94</f>
        <v>28.991456867617096</v>
      </c>
      <c r="T93" s="11">
        <f>S93*ČSÚ!T94</f>
        <v>29.592659937321287</v>
      </c>
      <c r="U93" s="11">
        <f>T93*ČSÚ!U94</f>
        <v>29.922084935026405</v>
      </c>
      <c r="V93" s="11">
        <f>U93*ČSÚ!V94</f>
        <v>29.860764670808919</v>
      </c>
      <c r="W93" s="11">
        <f>V93*ČSÚ!W94</f>
        <v>29.564252786166218</v>
      </c>
      <c r="X93" s="12">
        <f>W93*ČSÚ!X94</f>
        <v>29.590700823448522</v>
      </c>
    </row>
    <row r="94" spans="1:24" x14ac:dyDescent="0.2">
      <c r="A94" s="15" t="s">
        <v>15</v>
      </c>
      <c r="B94" s="62">
        <f t="shared" si="13"/>
        <v>31.373792621901547</v>
      </c>
      <c r="C94" s="11">
        <f>B94*ČSÚ!C95</f>
        <v>33.400880230231046</v>
      </c>
      <c r="D94" s="11">
        <f>C94*ČSÚ!D95</f>
        <v>34.932703342809553</v>
      </c>
      <c r="E94" s="11">
        <f>D94*ČSÚ!E95</f>
        <v>36.797509760456379</v>
      </c>
      <c r="F94" s="11">
        <f>E94*ČSÚ!F95</f>
        <v>39.470582126067995</v>
      </c>
      <c r="G94" s="11">
        <f>F94*ČSÚ!G95</f>
        <v>41.517937042292779</v>
      </c>
      <c r="H94" s="11">
        <f>G94*ČSÚ!H95</f>
        <v>42.692655898857183</v>
      </c>
      <c r="I94" s="11">
        <f>H94*ČSÚ!I95</f>
        <v>43.847036083766106</v>
      </c>
      <c r="J94" s="11">
        <f>I94*ČSÚ!J95</f>
        <v>44.543332291985472</v>
      </c>
      <c r="K94" s="11">
        <f>J94*ČSÚ!K95</f>
        <v>44.370846083594962</v>
      </c>
      <c r="L94" s="11">
        <f>K94*ČSÚ!L95</f>
        <v>44.10487334934944</v>
      </c>
      <c r="M94" s="11">
        <f>L94*ČSÚ!M95</f>
        <v>44.020235929758563</v>
      </c>
      <c r="N94" s="11">
        <f>M94*ČSÚ!N95</f>
        <v>43.903270726799505</v>
      </c>
      <c r="O94" s="11">
        <f>N94*ČSÚ!O95</f>
        <v>43.525328252808549</v>
      </c>
      <c r="P94" s="11">
        <f>O94*ČSÚ!P95</f>
        <v>42.903393082712029</v>
      </c>
      <c r="Q94" s="11">
        <f>P94*ČSÚ!Q95</f>
        <v>41.981944211078499</v>
      </c>
      <c r="R94" s="11">
        <f>Q94*ČSÚ!R95</f>
        <v>40.575721316442596</v>
      </c>
      <c r="S94" s="11">
        <f>R94*ČSÚ!S95</f>
        <v>38.961544424599438</v>
      </c>
      <c r="T94" s="11">
        <f>S94*ČSÚ!T95</f>
        <v>37.590789318780288</v>
      </c>
      <c r="U94" s="11">
        <f>T94*ČSÚ!U95</f>
        <v>36.633729930809622</v>
      </c>
      <c r="V94" s="11">
        <f>U94*ČSÚ!V95</f>
        <v>36.628520376315414</v>
      </c>
      <c r="W94" s="11">
        <f>V94*ČSÚ!W95</f>
        <v>37.746861862326028</v>
      </c>
      <c r="X94" s="12">
        <f>W94*ČSÚ!X95</f>
        <v>39.065878242004047</v>
      </c>
    </row>
    <row r="95" spans="1:24" x14ac:dyDescent="0.2">
      <c r="A95" s="15" t="s">
        <v>16</v>
      </c>
      <c r="B95" s="62">
        <f t="shared" si="13"/>
        <v>27.051669963924127</v>
      </c>
      <c r="C95" s="11">
        <f>B95*ČSÚ!C96</f>
        <v>27.390147771129413</v>
      </c>
      <c r="D95" s="11">
        <f>C95*ČSÚ!D96</f>
        <v>28.29683818451883</v>
      </c>
      <c r="E95" s="11">
        <f>D95*ČSÚ!E96</f>
        <v>29.685532215627376</v>
      </c>
      <c r="F95" s="11">
        <f>E95*ČSÚ!F96</f>
        <v>31.21831307018989</v>
      </c>
      <c r="G95" s="11">
        <f>F95*ČSÚ!G96</f>
        <v>33.197192714303903</v>
      </c>
      <c r="H95" s="11">
        <f>G95*ČSÚ!H96</f>
        <v>35.502581889567331</v>
      </c>
      <c r="I95" s="11">
        <f>H95*ČSÚ!I96</f>
        <v>37.275382780344202</v>
      </c>
      <c r="J95" s="11">
        <f>I95*ČSÚ!J96</f>
        <v>39.439957707637696</v>
      </c>
      <c r="K95" s="11">
        <f>J95*ČSÚ!K96</f>
        <v>42.499441776578095</v>
      </c>
      <c r="L95" s="11">
        <f>K95*ČSÚ!L96</f>
        <v>44.87262001543926</v>
      </c>
      <c r="M95" s="11">
        <f>L95*ČSÚ!M96</f>
        <v>46.286559628853176</v>
      </c>
      <c r="N95" s="11">
        <f>M95*ČSÚ!N96</f>
        <v>47.642434402964746</v>
      </c>
      <c r="O95" s="11">
        <f>N95*ČSÚ!O96</f>
        <v>48.535099492851174</v>
      </c>
      <c r="P95" s="11">
        <f>O95*ČSÚ!P96</f>
        <v>48.546132747340181</v>
      </c>
      <c r="Q95" s="11">
        <f>P95*ČSÚ!Q96</f>
        <v>48.443186872828292</v>
      </c>
      <c r="R95" s="11">
        <f>Q95*ČSÚ!R96</f>
        <v>48.50770336094201</v>
      </c>
      <c r="S95" s="11">
        <f>R95*ČSÚ!S96</f>
        <v>48.527619320316241</v>
      </c>
      <c r="T95" s="11">
        <f>S95*ČSÚ!T96</f>
        <v>48.267683324727649</v>
      </c>
      <c r="U95" s="11">
        <f>T95*ČSÚ!U96</f>
        <v>47.732383477697184</v>
      </c>
      <c r="V95" s="11">
        <f>U95*ČSÚ!V96</f>
        <v>46.837474336050271</v>
      </c>
      <c r="W95" s="11">
        <f>V95*ČSÚ!W96</f>
        <v>45.374539592532606</v>
      </c>
      <c r="X95" s="12">
        <f>W95*ČSÚ!X96</f>
        <v>43.681309037095986</v>
      </c>
    </row>
    <row r="96" spans="1:24" x14ac:dyDescent="0.2">
      <c r="A96" s="15" t="s">
        <v>17</v>
      </c>
      <c r="B96" s="62">
        <f t="shared" si="13"/>
        <v>24.747468870010476</v>
      </c>
      <c r="C96" s="11">
        <f>B96*ČSÚ!C97</f>
        <v>24.765674305413512</v>
      </c>
      <c r="D96" s="11">
        <f>C96*ČSÚ!D97</f>
        <v>24.643236341963529</v>
      </c>
      <c r="E96" s="11">
        <f>D96*ČSÚ!E97</f>
        <v>24.377078004662831</v>
      </c>
      <c r="F96" s="11">
        <f>E96*ČSÚ!F97</f>
        <v>24.204254575625576</v>
      </c>
      <c r="G96" s="11">
        <f>F96*ČSÚ!G97</f>
        <v>24.327589990116554</v>
      </c>
      <c r="H96" s="11">
        <f>G96*ČSÚ!H97</f>
        <v>24.853496300139415</v>
      </c>
      <c r="I96" s="11">
        <f>H96*ČSÚ!I97</f>
        <v>25.925822086836444</v>
      </c>
      <c r="J96" s="11">
        <f>I96*ČSÚ!J97</f>
        <v>27.431232104459173</v>
      </c>
      <c r="K96" s="11">
        <f>J96*ČSÚ!K97</f>
        <v>29.042413137627701</v>
      </c>
      <c r="L96" s="11">
        <f>K96*ČSÚ!L97</f>
        <v>31.093345180883606</v>
      </c>
      <c r="M96" s="11">
        <f>L96*ČSÚ!M97</f>
        <v>33.469410915562712</v>
      </c>
      <c r="N96" s="11">
        <f>M96*ČSÚ!N97</f>
        <v>35.319057511052677</v>
      </c>
      <c r="O96" s="11">
        <f>N96*ČSÚ!O97</f>
        <v>37.610378226003576</v>
      </c>
      <c r="P96" s="11">
        <f>O96*ČSÚ!P97</f>
        <v>40.80761166319278</v>
      </c>
      <c r="Q96" s="11">
        <f>P96*ČSÚ!Q97</f>
        <v>43.313038555066683</v>
      </c>
      <c r="R96" s="11">
        <f>Q96*ČSÚ!R97</f>
        <v>44.854474821620776</v>
      </c>
      <c r="S96" s="11">
        <f>R96*ČSÚ!S97</f>
        <v>46.280524525761265</v>
      </c>
      <c r="T96" s="11">
        <f>S96*ČSÚ!T97</f>
        <v>47.326824232269452</v>
      </c>
      <c r="U96" s="11">
        <f>T96*ČSÚ!U97</f>
        <v>47.630675513291926</v>
      </c>
      <c r="V96" s="11">
        <f>U96*ČSÚ!V97</f>
        <v>47.802857905871328</v>
      </c>
      <c r="W96" s="11">
        <f>V96*ČSÚ!W97</f>
        <v>48.087990922324479</v>
      </c>
      <c r="X96" s="12">
        <f>W96*ČSÚ!X97</f>
        <v>48.319148669026383</v>
      </c>
    </row>
    <row r="97" spans="1:24" x14ac:dyDescent="0.2">
      <c r="A97" s="15" t="s">
        <v>18</v>
      </c>
      <c r="B97" s="62">
        <f t="shared" si="13"/>
        <v>22.385662748748981</v>
      </c>
      <c r="C97" s="11">
        <f>B97*ČSÚ!C98</f>
        <v>23.054039177212736</v>
      </c>
      <c r="D97" s="11">
        <f>C97*ČSÚ!D98</f>
        <v>24.065149682721835</v>
      </c>
      <c r="E97" s="11">
        <f>D97*ČSÚ!E98</f>
        <v>25.010591979243241</v>
      </c>
      <c r="F97" s="11">
        <f>E97*ČSÚ!F98</f>
        <v>25.802508599957807</v>
      </c>
      <c r="G97" s="11">
        <f>F97*ČSÚ!G98</f>
        <v>26.295469949618827</v>
      </c>
      <c r="H97" s="11">
        <f>G97*ČSÚ!H98</f>
        <v>26.488576463719614</v>
      </c>
      <c r="I97" s="11">
        <f>H97*ČSÚ!I98</f>
        <v>26.516762818262276</v>
      </c>
      <c r="J97" s="11">
        <f>I97*ČSÚ!J98</f>
        <v>26.480480383159488</v>
      </c>
      <c r="K97" s="11">
        <f>J97*ČSÚ!K98</f>
        <v>26.577633349881005</v>
      </c>
      <c r="L97" s="11">
        <f>K97*ČSÚ!L98</f>
        <v>27.033112845096998</v>
      </c>
      <c r="M97" s="11">
        <f>L97*ČSÚ!M98</f>
        <v>27.954266899938023</v>
      </c>
      <c r="N97" s="11">
        <f>M97*ČSÚ!N98</f>
        <v>29.538699851038277</v>
      </c>
      <c r="O97" s="11">
        <f>N97*ČSÚ!O98</f>
        <v>31.61399516795063</v>
      </c>
      <c r="P97" s="11">
        <f>O97*ČSÚ!P98</f>
        <v>33.754358984179554</v>
      </c>
      <c r="Q97" s="11">
        <f>P97*ČSÚ!Q98</f>
        <v>36.462048149288428</v>
      </c>
      <c r="R97" s="11">
        <f>Q97*ČSÚ!R98</f>
        <v>39.589534084181629</v>
      </c>
      <c r="S97" s="11">
        <f>R97*ČSÚ!S98</f>
        <v>42.025254913437379</v>
      </c>
      <c r="T97" s="11">
        <f>S97*ČSÚ!T98</f>
        <v>45.13684854204589</v>
      </c>
      <c r="U97" s="11">
        <f>T97*ČSÚ!U98</f>
        <v>49.456257448291005</v>
      </c>
      <c r="V97" s="11">
        <f>U97*ČSÚ!V98</f>
        <v>52.833822316041442</v>
      </c>
      <c r="W97" s="11">
        <f>V97*ČSÚ!W98</f>
        <v>54.93070718111413</v>
      </c>
      <c r="X97" s="12">
        <f>W97*ČSÚ!X98</f>
        <v>56.794005129285395</v>
      </c>
    </row>
    <row r="98" spans="1:24" x14ac:dyDescent="0.2">
      <c r="A98" s="15" t="s">
        <v>19</v>
      </c>
      <c r="B98" s="62">
        <f t="shared" si="13"/>
        <v>10.978121726987082</v>
      </c>
      <c r="C98" s="11">
        <f>B98*ČSÚ!C99</f>
        <v>12.128881071661501</v>
      </c>
      <c r="D98" s="11">
        <f>C98*ČSÚ!D99</f>
        <v>12.889422819405102</v>
      </c>
      <c r="E98" s="11">
        <f>D98*ČSÚ!E99</f>
        <v>13.411243213732197</v>
      </c>
      <c r="F98" s="11">
        <f>E98*ČSÚ!F99</f>
        <v>13.894806980909213</v>
      </c>
      <c r="G98" s="11">
        <f>F98*ČSÚ!G99</f>
        <v>14.463300460359408</v>
      </c>
      <c r="H98" s="11">
        <f>G98*ČSÚ!H99</f>
        <v>15.101421001222748</v>
      </c>
      <c r="I98" s="11">
        <f>H98*ČSÚ!I99</f>
        <v>15.880325929998387</v>
      </c>
      <c r="J98" s="11">
        <f>I98*ČSÚ!J99</f>
        <v>16.700548016096111</v>
      </c>
      <c r="K98" s="11">
        <f>J98*ČSÚ!K99</f>
        <v>17.391462702426562</v>
      </c>
      <c r="L98" s="11">
        <f>K98*ČSÚ!L99</f>
        <v>17.856663288571539</v>
      </c>
      <c r="M98" s="11">
        <f>L98*ČSÚ!M99</f>
        <v>18.112217557934077</v>
      </c>
      <c r="N98" s="11">
        <f>M98*ČSÚ!N99</f>
        <v>18.292023705539457</v>
      </c>
      <c r="O98" s="11">
        <f>N98*ČSÚ!O99</f>
        <v>18.471064720601834</v>
      </c>
      <c r="P98" s="11">
        <f>O98*ČSÚ!P99</f>
        <v>18.782473665603487</v>
      </c>
      <c r="Q98" s="11">
        <f>P98*ČSÚ!Q99</f>
        <v>19.386928374574758</v>
      </c>
      <c r="R98" s="11">
        <f>Q98*ČSÚ!R99</f>
        <v>20.351760511299787</v>
      </c>
      <c r="S98" s="11">
        <f>R98*ČSÚ!S99</f>
        <v>21.856011090840948</v>
      </c>
      <c r="T98" s="11">
        <f>S98*ČSÚ!T99</f>
        <v>23.719108833049866</v>
      </c>
      <c r="U98" s="11">
        <f>T98*ČSÚ!U99</f>
        <v>25.566138791855753</v>
      </c>
      <c r="V98" s="11">
        <f>U98*ČSÚ!V99</f>
        <v>27.921981891757707</v>
      </c>
      <c r="W98" s="11">
        <f>V98*ČSÚ!W99</f>
        <v>30.644323479757432</v>
      </c>
      <c r="X98" s="12">
        <f>W98*ČSÚ!X99</f>
        <v>32.723953731635802</v>
      </c>
    </row>
    <row r="99" spans="1:24" x14ac:dyDescent="0.2">
      <c r="A99" s="15" t="s">
        <v>20</v>
      </c>
      <c r="B99" s="62">
        <f t="shared" si="13"/>
        <v>2.6044454788781568</v>
      </c>
      <c r="C99" s="11">
        <f>B99*ČSÚ!C100</f>
        <v>2.4925143838739592</v>
      </c>
      <c r="D99" s="11">
        <f>C99*ČSÚ!D100</f>
        <v>2.7627870279084847</v>
      </c>
      <c r="E99" s="11">
        <f>D99*ČSÚ!E100</f>
        <v>3.4098033575668949</v>
      </c>
      <c r="F99" s="11">
        <f>E99*ČSÚ!F100</f>
        <v>4.0786599008846602</v>
      </c>
      <c r="G99" s="11">
        <f>F99*ČSÚ!G100</f>
        <v>4.6492354827353255</v>
      </c>
      <c r="H99" s="11">
        <f>G99*ČSÚ!H100</f>
        <v>5.1051499428743741</v>
      </c>
      <c r="I99" s="11">
        <f>H99*ČSÚ!I100</f>
        <v>5.432753147764708</v>
      </c>
      <c r="J99" s="11">
        <f>I99*ČSÚ!J100</f>
        <v>5.7248660054585887</v>
      </c>
      <c r="K99" s="11">
        <f>J99*ČSÚ!K100</f>
        <v>6.0306289966895674</v>
      </c>
      <c r="L99" s="11">
        <f>K99*ČSÚ!L100</f>
        <v>6.3855324686540964</v>
      </c>
      <c r="M99" s="11">
        <f>L99*ČSÚ!M100</f>
        <v>6.7650061809854005</v>
      </c>
      <c r="N99" s="11">
        <f>M99*ČSÚ!N100</f>
        <v>7.2100005342947702</v>
      </c>
      <c r="O99" s="11">
        <f>N99*ČSÚ!O100</f>
        <v>7.6741050745560768</v>
      </c>
      <c r="P99" s="11">
        <f>O99*ČSÚ!P100</f>
        <v>8.0644988937170599</v>
      </c>
      <c r="Q99" s="11">
        <f>P99*ČSÚ!Q100</f>
        <v>8.3456916445812634</v>
      </c>
      <c r="R99" s="11">
        <f>Q99*ČSÚ!R100</f>
        <v>8.5340634873932046</v>
      </c>
      <c r="S99" s="11">
        <f>R99*ČSÚ!S100</f>
        <v>8.7169752767903077</v>
      </c>
      <c r="T99" s="11">
        <f>S99*ČSÚ!T100</f>
        <v>8.9299173599690249</v>
      </c>
      <c r="U99" s="11">
        <f>T99*ČSÚ!U100</f>
        <v>9.2193001909554866</v>
      </c>
      <c r="V99" s="11">
        <f>U99*ČSÚ!V100</f>
        <v>9.6670245709722753</v>
      </c>
      <c r="W99" s="11">
        <f>V99*ČSÚ!W100</f>
        <v>10.294930713678749</v>
      </c>
      <c r="X99" s="12">
        <f>W99*ČSÚ!X100</f>
        <v>11.220409767493942</v>
      </c>
    </row>
    <row r="100" spans="1:24" x14ac:dyDescent="0.2">
      <c r="A100" s="15" t="s">
        <v>21</v>
      </c>
      <c r="B100" s="63">
        <f t="shared" si="13"/>
        <v>0.14313976492493891</v>
      </c>
      <c r="C100" s="48">
        <f>B100*ČSÚ!C101</f>
        <v>0.14348980924131019</v>
      </c>
      <c r="D100" s="48">
        <f>C100*ČSÚ!D101</f>
        <v>0.14375851111304158</v>
      </c>
      <c r="E100" s="48">
        <f>D100*ČSÚ!E101</f>
        <v>0.1439873306582079</v>
      </c>
      <c r="F100" s="48">
        <f>E100*ČSÚ!F101</f>
        <v>0.14418497887699305</v>
      </c>
      <c r="G100" s="48">
        <f>F100*ČSÚ!G101</f>
        <v>0.14435034203421371</v>
      </c>
      <c r="H100" s="48">
        <f>G100*ČSÚ!H101</f>
        <v>0.14448242572345621</v>
      </c>
      <c r="I100" s="48">
        <f>H100*ČSÚ!I101</f>
        <v>0.14458059352461575</v>
      </c>
      <c r="J100" s="48">
        <f>I100*ČSÚ!J101</f>
        <v>0.14464504431897507</v>
      </c>
      <c r="K100" s="48">
        <f>J100*ČSÚ!K101</f>
        <v>0.14467675925419571</v>
      </c>
      <c r="L100" s="48">
        <f>K100*ČSÚ!L101</f>
        <v>0.14467744870930918</v>
      </c>
      <c r="M100" s="48">
        <f>L100*ČSÚ!M101</f>
        <v>0.14464936667218656</v>
      </c>
      <c r="N100" s="48">
        <f>M100*ČSÚ!N101</f>
        <v>0.14459519141076868</v>
      </c>
      <c r="O100" s="48">
        <f>N100*ČSÚ!O101</f>
        <v>0.14451817131934031</v>
      </c>
      <c r="P100" s="48">
        <f>O100*ČSÚ!P101</f>
        <v>0.14442217795353871</v>
      </c>
      <c r="Q100" s="48">
        <f>P100*ČSÚ!Q101</f>
        <v>0.14431162647784068</v>
      </c>
      <c r="R100" s="48">
        <f>Q100*ČSÚ!R101</f>
        <v>0.14419129004303194</v>
      </c>
      <c r="S100" s="48">
        <f>R100*ČSÚ!S101</f>
        <v>0.14406608764617221</v>
      </c>
      <c r="T100" s="48">
        <f>S100*ČSÚ!T101</f>
        <v>0.14394069962678191</v>
      </c>
      <c r="U100" s="48">
        <f>T100*ČSÚ!U101</f>
        <v>0.14381901079925052</v>
      </c>
      <c r="V100" s="48">
        <f>U100*ČSÚ!V101</f>
        <v>0.14370368617276677</v>
      </c>
      <c r="W100" s="48">
        <f>V100*ČSÚ!W101</f>
        <v>0.14359609139880544</v>
      </c>
      <c r="X100" s="64">
        <f>W100*ČSÚ!X101</f>
        <v>0.14349653142866672</v>
      </c>
    </row>
    <row r="101" spans="1:24" x14ac:dyDescent="0.2">
      <c r="A101" s="16" t="s">
        <v>24</v>
      </c>
      <c r="B101" s="18">
        <f>SUM(B80:B100)</f>
        <v>415.06866053764696</v>
      </c>
      <c r="C101" s="18">
        <f>SUM(C80:C100)</f>
        <v>419.73957273642122</v>
      </c>
      <c r="D101" s="18">
        <f t="shared" ref="D101:X101" si="14">SUM(D80:D100)</f>
        <v>424.82820745006018</v>
      </c>
      <c r="E101" s="18">
        <f t="shared" si="14"/>
        <v>430.08135257614634</v>
      </c>
      <c r="F101" s="18">
        <f t="shared" si="14"/>
        <v>435.44128000892221</v>
      </c>
      <c r="G101" s="18">
        <f t="shared" si="14"/>
        <v>440.62768045330893</v>
      </c>
      <c r="H101" s="18">
        <f t="shared" si="14"/>
        <v>445.51805379998672</v>
      </c>
      <c r="I101" s="18">
        <f t="shared" si="14"/>
        <v>450.16939743177784</v>
      </c>
      <c r="J101" s="18">
        <f t="shared" si="14"/>
        <v>454.87976618103454</v>
      </c>
      <c r="K101" s="18">
        <f t="shared" si="14"/>
        <v>459.76724306459221</v>
      </c>
      <c r="L101" s="18">
        <f t="shared" si="14"/>
        <v>464.74239599693647</v>
      </c>
      <c r="M101" s="18">
        <f t="shared" si="14"/>
        <v>469.7004409153372</v>
      </c>
      <c r="N101" s="18">
        <f t="shared" si="14"/>
        <v>474.71802002675582</v>
      </c>
      <c r="O101" s="18">
        <f t="shared" si="14"/>
        <v>479.9027510357115</v>
      </c>
      <c r="P101" s="18">
        <f t="shared" si="14"/>
        <v>484.97742131688824</v>
      </c>
      <c r="Q101" s="18">
        <f t="shared" si="14"/>
        <v>489.89664830277343</v>
      </c>
      <c r="R101" s="18">
        <f t="shared" si="14"/>
        <v>494.50270293292374</v>
      </c>
      <c r="S101" s="18">
        <f t="shared" si="14"/>
        <v>498.60401042463843</v>
      </c>
      <c r="T101" s="18">
        <f t="shared" si="14"/>
        <v>503.18273230737583</v>
      </c>
      <c r="U101" s="18">
        <f t="shared" si="14"/>
        <v>508.26193254632892</v>
      </c>
      <c r="V101" s="18">
        <f t="shared" si="14"/>
        <v>513.13465255269057</v>
      </c>
      <c r="W101" s="18">
        <f t="shared" si="14"/>
        <v>517.44568794841712</v>
      </c>
      <c r="X101" s="18">
        <f t="shared" si="14"/>
        <v>520.99674535905558</v>
      </c>
    </row>
    <row r="102" spans="1:24" x14ac:dyDescent="0.2">
      <c r="A102" s="14" t="s">
        <v>24</v>
      </c>
      <c r="B102" s="25">
        <f>B77+B101</f>
        <v>675</v>
      </c>
      <c r="C102" s="25">
        <f>C77+C101</f>
        <v>681.34627279475342</v>
      </c>
      <c r="D102" s="25">
        <f t="shared" ref="D102:X102" si="15">D77+D101</f>
        <v>687.93354056730618</v>
      </c>
      <c r="E102" s="25">
        <f t="shared" si="15"/>
        <v>694.72537348309265</v>
      </c>
      <c r="F102" s="25">
        <f t="shared" si="15"/>
        <v>701.64323625856775</v>
      </c>
      <c r="G102" s="25">
        <f t="shared" si="15"/>
        <v>708.38668916930806</v>
      </c>
      <c r="H102" s="25">
        <f t="shared" si="15"/>
        <v>714.80298712738715</v>
      </c>
      <c r="I102" s="25">
        <f t="shared" si="15"/>
        <v>720.89496704044711</v>
      </c>
      <c r="J102" s="25">
        <f t="shared" si="15"/>
        <v>727.06796676457679</v>
      </c>
      <c r="K102" s="25">
        <f t="shared" si="15"/>
        <v>733.42668676970891</v>
      </c>
      <c r="L102" s="25">
        <f t="shared" si="15"/>
        <v>739.75599011317399</v>
      </c>
      <c r="M102" s="25">
        <f t="shared" si="15"/>
        <v>745.88426018974667</v>
      </c>
      <c r="N102" s="25">
        <f t="shared" si="15"/>
        <v>751.87530828642241</v>
      </c>
      <c r="O102" s="25">
        <f t="shared" si="15"/>
        <v>757.99440141936861</v>
      </c>
      <c r="P102" s="25">
        <f t="shared" si="15"/>
        <v>763.99061024196453</v>
      </c>
      <c r="Q102" s="25">
        <f t="shared" si="15"/>
        <v>769.71162222467262</v>
      </c>
      <c r="R102" s="25">
        <f t="shared" si="15"/>
        <v>774.9516087626198</v>
      </c>
      <c r="S102" s="25">
        <f t="shared" si="15"/>
        <v>779.5521347339228</v>
      </c>
      <c r="T102" s="25">
        <f t="shared" si="15"/>
        <v>784.59542906820298</v>
      </c>
      <c r="U102" s="25">
        <f t="shared" si="15"/>
        <v>790.11465582294898</v>
      </c>
      <c r="V102" s="25">
        <f t="shared" si="15"/>
        <v>795.36041774210139</v>
      </c>
      <c r="W102" s="25">
        <f t="shared" si="15"/>
        <v>799.9633058391837</v>
      </c>
      <c r="X102" s="25">
        <f t="shared" si="15"/>
        <v>803.77937727242693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4.1981845688350985</v>
      </c>
      <c r="C107" s="60">
        <f>C56/C$102*$B$102</f>
        <v>4.1880220064443217</v>
      </c>
      <c r="D107" s="60">
        <f t="shared" ref="D107:X107" si="16">D56/D$102*$B$102</f>
        <v>4.1501137721801076</v>
      </c>
      <c r="E107" s="60">
        <f t="shared" si="16"/>
        <v>4.0867582592032532</v>
      </c>
      <c r="F107" s="60">
        <f t="shared" si="16"/>
        <v>3.9979262750408897</v>
      </c>
      <c r="G107" s="60">
        <f t="shared" si="16"/>
        <v>3.8958884638963283</v>
      </c>
      <c r="H107" s="60">
        <f t="shared" si="16"/>
        <v>3.7932345336578517</v>
      </c>
      <c r="I107" s="60">
        <f t="shared" si="16"/>
        <v>3.693945911720474</v>
      </c>
      <c r="J107" s="60">
        <f t="shared" si="16"/>
        <v>3.5971606814308439</v>
      </c>
      <c r="K107" s="60">
        <f t="shared" si="16"/>
        <v>3.503984573088597</v>
      </c>
      <c r="L107" s="60">
        <f t="shared" si="16"/>
        <v>3.4172755616764054</v>
      </c>
      <c r="M107" s="60">
        <f t="shared" si="16"/>
        <v>3.3396040412943573</v>
      </c>
      <c r="N107" s="60">
        <f t="shared" si="16"/>
        <v>3.2721753266110736</v>
      </c>
      <c r="O107" s="60">
        <f t="shared" si="16"/>
        <v>3.214961803675374</v>
      </c>
      <c r="P107" s="60">
        <f t="shared" si="16"/>
        <v>3.1697942916297164</v>
      </c>
      <c r="Q107" s="60">
        <f t="shared" si="16"/>
        <v>3.1376587939666294</v>
      </c>
      <c r="R107" s="60">
        <f t="shared" si="16"/>
        <v>3.1193832344795949</v>
      </c>
      <c r="S107" s="60">
        <f t="shared" si="16"/>
        <v>3.1152307993377266</v>
      </c>
      <c r="T107" s="60">
        <f t="shared" si="16"/>
        <v>3.1200138526174075</v>
      </c>
      <c r="U107" s="60">
        <f t="shared" si="16"/>
        <v>3.1320076696744974</v>
      </c>
      <c r="V107" s="60">
        <f t="shared" si="16"/>
        <v>3.1517424504614446</v>
      </c>
      <c r="W107" s="60">
        <f t="shared" si="16"/>
        <v>3.1775894702462293</v>
      </c>
      <c r="X107" s="61">
        <f t="shared" si="16"/>
        <v>3.2067579175895951</v>
      </c>
    </row>
    <row r="108" spans="1:24" x14ac:dyDescent="0.2">
      <c r="A108" s="15" t="s">
        <v>2</v>
      </c>
      <c r="B108" s="62">
        <f t="shared" ref="B108:C127" si="17">B57/B$102*$B$102</f>
        <v>13.886302804608402</v>
      </c>
      <c r="C108" s="11">
        <f t="shared" si="17"/>
        <v>13.505334045285172</v>
      </c>
      <c r="D108" s="11">
        <f t="shared" ref="D108:X108" si="18">D57/D$102*$B$102</f>
        <v>13.198478053834528</v>
      </c>
      <c r="E108" s="11">
        <f t="shared" si="18"/>
        <v>13.047425332786478</v>
      </c>
      <c r="F108" s="11">
        <f t="shared" si="18"/>
        <v>13.051905076895581</v>
      </c>
      <c r="G108" s="11">
        <f t="shared" si="18"/>
        <v>13.07210769122598</v>
      </c>
      <c r="H108" s="11">
        <f t="shared" si="18"/>
        <v>13.039867751791659</v>
      </c>
      <c r="I108" s="11">
        <f t="shared" si="18"/>
        <v>12.931011991565136</v>
      </c>
      <c r="J108" s="11">
        <f t="shared" si="18"/>
        <v>12.751203364793081</v>
      </c>
      <c r="K108" s="11">
        <f t="shared" si="18"/>
        <v>12.491039070077147</v>
      </c>
      <c r="L108" s="11">
        <f t="shared" si="18"/>
        <v>12.186731624449436</v>
      </c>
      <c r="M108" s="11">
        <f t="shared" si="18"/>
        <v>11.877450024273536</v>
      </c>
      <c r="N108" s="11">
        <f t="shared" si="18"/>
        <v>11.57492159472265</v>
      </c>
      <c r="O108" s="11">
        <f t="shared" si="18"/>
        <v>11.279153294346104</v>
      </c>
      <c r="P108" s="11">
        <f t="shared" si="18"/>
        <v>10.998773001302416</v>
      </c>
      <c r="Q108" s="11">
        <f t="shared" si="18"/>
        <v>10.741227507944078</v>
      </c>
      <c r="R108" s="11">
        <f t="shared" si="18"/>
        <v>10.514672074794898</v>
      </c>
      <c r="S108" s="11">
        <f t="shared" si="18"/>
        <v>10.325679643912411</v>
      </c>
      <c r="T108" s="11">
        <f t="shared" si="18"/>
        <v>10.16338841754537</v>
      </c>
      <c r="U108" s="11">
        <f t="shared" si="18"/>
        <v>10.030302643076872</v>
      </c>
      <c r="V108" s="11">
        <f t="shared" si="18"/>
        <v>9.9374547742315933</v>
      </c>
      <c r="W108" s="11">
        <f t="shared" si="18"/>
        <v>9.889551030098918</v>
      </c>
      <c r="X108" s="12">
        <f t="shared" si="18"/>
        <v>9.8873173991515824</v>
      </c>
    </row>
    <row r="109" spans="1:24" x14ac:dyDescent="0.2">
      <c r="A109" s="15" t="s">
        <v>3</v>
      </c>
      <c r="B109" s="62">
        <f t="shared" si="17"/>
        <v>14.607238449901082</v>
      </c>
      <c r="C109" s="11">
        <f t="shared" si="17"/>
        <v>15.16652731408316</v>
      </c>
      <c r="D109" s="11">
        <f t="shared" ref="D109:X109" si="19">D58/D$102*$B$102</f>
        <v>15.56145236577065</v>
      </c>
      <c r="E109" s="11">
        <f t="shared" si="19"/>
        <v>15.654586792318467</v>
      </c>
      <c r="F109" s="11">
        <f t="shared" si="19"/>
        <v>15.415312675418006</v>
      </c>
      <c r="G109" s="11">
        <f t="shared" si="19"/>
        <v>15.001172023997608</v>
      </c>
      <c r="H109" s="11">
        <f t="shared" si="19"/>
        <v>14.59235037487584</v>
      </c>
      <c r="I109" s="11">
        <f t="shared" si="19"/>
        <v>14.275670284157682</v>
      </c>
      <c r="J109" s="11">
        <f t="shared" si="19"/>
        <v>14.131042588045982</v>
      </c>
      <c r="K109" s="11">
        <f t="shared" si="19"/>
        <v>14.152052548122034</v>
      </c>
      <c r="L109" s="11">
        <f t="shared" si="19"/>
        <v>14.186846766811339</v>
      </c>
      <c r="M109" s="11">
        <f t="shared" si="19"/>
        <v>14.162285042384291</v>
      </c>
      <c r="N109" s="11">
        <f t="shared" si="19"/>
        <v>14.051025405517171</v>
      </c>
      <c r="O109" s="11">
        <f t="shared" si="19"/>
        <v>13.862107102917074</v>
      </c>
      <c r="P109" s="11">
        <f t="shared" si="19"/>
        <v>13.59179011652218</v>
      </c>
      <c r="Q109" s="11">
        <f t="shared" si="19"/>
        <v>13.277285632381135</v>
      </c>
      <c r="R109" s="11">
        <f t="shared" si="19"/>
        <v>12.961011760729678</v>
      </c>
      <c r="S109" s="11">
        <f t="shared" si="19"/>
        <v>12.658973640068906</v>
      </c>
      <c r="T109" s="11">
        <f t="shared" si="19"/>
        <v>12.357681938133464</v>
      </c>
      <c r="U109" s="11">
        <f t="shared" si="19"/>
        <v>12.062624131895921</v>
      </c>
      <c r="V109" s="11">
        <f t="shared" si="19"/>
        <v>11.79165448466672</v>
      </c>
      <c r="W109" s="11">
        <f t="shared" si="19"/>
        <v>11.556033068001778</v>
      </c>
      <c r="X109" s="12">
        <f t="shared" si="19"/>
        <v>11.362649246801492</v>
      </c>
    </row>
    <row r="110" spans="1:24" x14ac:dyDescent="0.2">
      <c r="A110" s="15" t="s">
        <v>4</v>
      </c>
      <c r="B110" s="62">
        <f t="shared" si="17"/>
        <v>9.970906551844525</v>
      </c>
      <c r="C110" s="11">
        <f t="shared" si="17"/>
        <v>10.029929724041034</v>
      </c>
      <c r="D110" s="11">
        <f t="shared" ref="D110:X110" si="20">D59/D$102*$B$102</f>
        <v>10.146545649828751</v>
      </c>
      <c r="E110" s="11">
        <f t="shared" si="20"/>
        <v>10.351150994753624</v>
      </c>
      <c r="F110" s="11">
        <f t="shared" si="20"/>
        <v>10.68981060550818</v>
      </c>
      <c r="G110" s="11">
        <f t="shared" si="20"/>
        <v>11.13443231139922</v>
      </c>
      <c r="H110" s="11">
        <f t="shared" si="20"/>
        <v>11.555407478234542</v>
      </c>
      <c r="I110" s="11">
        <f t="shared" si="20"/>
        <v>11.862100525838031</v>
      </c>
      <c r="J110" s="11">
        <f t="shared" si="20"/>
        <v>11.946651564101032</v>
      </c>
      <c r="K110" s="11">
        <f t="shared" si="20"/>
        <v>11.778955924411486</v>
      </c>
      <c r="L110" s="11">
        <f t="shared" si="20"/>
        <v>11.476055145077995</v>
      </c>
      <c r="M110" s="11">
        <f t="shared" si="20"/>
        <v>11.174393333962163</v>
      </c>
      <c r="N110" s="11">
        <f t="shared" si="20"/>
        <v>10.93914417566193</v>
      </c>
      <c r="O110" s="11">
        <f t="shared" si="20"/>
        <v>10.833345482894828</v>
      </c>
      <c r="P110" s="11">
        <f t="shared" si="20"/>
        <v>10.857395286098777</v>
      </c>
      <c r="Q110" s="11">
        <f t="shared" si="20"/>
        <v>10.895265703621744</v>
      </c>
      <c r="R110" s="11">
        <f t="shared" si="20"/>
        <v>10.891677991879618</v>
      </c>
      <c r="S110" s="11">
        <f t="shared" si="20"/>
        <v>10.828720053813003</v>
      </c>
      <c r="T110" s="11">
        <f t="shared" si="20"/>
        <v>10.701636267050734</v>
      </c>
      <c r="U110" s="11">
        <f t="shared" si="20"/>
        <v>10.503545840292684</v>
      </c>
      <c r="V110" s="11">
        <f t="shared" si="20"/>
        <v>10.271096068621052</v>
      </c>
      <c r="W110" s="11">
        <f t="shared" si="20"/>
        <v>10.03871994387459</v>
      </c>
      <c r="X110" s="12">
        <f t="shared" si="20"/>
        <v>9.8182716169674986</v>
      </c>
    </row>
    <row r="111" spans="1:24" x14ac:dyDescent="0.2">
      <c r="A111" s="15" t="s">
        <v>5</v>
      </c>
      <c r="B111" s="62">
        <f t="shared" si="17"/>
        <v>9.752705690678459</v>
      </c>
      <c r="C111" s="11">
        <f t="shared" si="17"/>
        <v>9.2622572118398505</v>
      </c>
      <c r="D111" s="11">
        <f t="shared" ref="D111:X111" si="21">D60/D$102*$B$102</f>
        <v>8.9822585358481675</v>
      </c>
      <c r="E111" s="11">
        <f t="shared" si="21"/>
        <v>8.8618447676007293</v>
      </c>
      <c r="F111" s="11">
        <f t="shared" si="21"/>
        <v>8.8035458443740264</v>
      </c>
      <c r="G111" s="11">
        <f t="shared" si="21"/>
        <v>8.7761129700006606</v>
      </c>
      <c r="H111" s="11">
        <f t="shared" si="21"/>
        <v>8.8120553741407122</v>
      </c>
      <c r="I111" s="11">
        <f t="shared" si="21"/>
        <v>8.9185988680316495</v>
      </c>
      <c r="J111" s="11">
        <f t="shared" si="21"/>
        <v>9.1009962126040804</v>
      </c>
      <c r="K111" s="11">
        <f t="shared" si="21"/>
        <v>9.3969895331456783</v>
      </c>
      <c r="L111" s="11">
        <f t="shared" si="21"/>
        <v>9.7819112650401472</v>
      </c>
      <c r="M111" s="11">
        <f t="shared" si="21"/>
        <v>10.145475242301137</v>
      </c>
      <c r="N111" s="11">
        <f t="shared" si="21"/>
        <v>10.409333049668572</v>
      </c>
      <c r="O111" s="11">
        <f t="shared" si="21"/>
        <v>10.483150513398517</v>
      </c>
      <c r="P111" s="11">
        <f t="shared" si="21"/>
        <v>10.345858047662734</v>
      </c>
      <c r="Q111" s="11">
        <f t="shared" si="21"/>
        <v>10.095954163646519</v>
      </c>
      <c r="R111" s="11">
        <f t="shared" si="21"/>
        <v>9.8499676326214818</v>
      </c>
      <c r="S111" s="11">
        <f t="shared" si="21"/>
        <v>9.6661824743036071</v>
      </c>
      <c r="T111" s="11">
        <f t="shared" si="21"/>
        <v>9.5888075489127118</v>
      </c>
      <c r="U111" s="11">
        <f t="shared" si="21"/>
        <v>9.6154521004114049</v>
      </c>
      <c r="V111" s="11">
        <f t="shared" si="21"/>
        <v>9.6538864464332832</v>
      </c>
      <c r="W111" s="11">
        <f t="shared" si="21"/>
        <v>9.6584961514799996</v>
      </c>
      <c r="X111" s="12">
        <f t="shared" si="21"/>
        <v>9.6134848115682363</v>
      </c>
    </row>
    <row r="112" spans="1:24" x14ac:dyDescent="0.2">
      <c r="A112" s="15" t="s">
        <v>6</v>
      </c>
      <c r="B112" s="62">
        <f t="shared" si="17"/>
        <v>13.202024903991621</v>
      </c>
      <c r="C112" s="11">
        <f t="shared" si="17"/>
        <v>12.82116458224526</v>
      </c>
      <c r="D112" s="11">
        <f t="shared" ref="D112:X112" si="22">D61/D$102*$B$102</f>
        <v>12.204951219566619</v>
      </c>
      <c r="E112" s="11">
        <f t="shared" si="22"/>
        <v>11.446876427447812</v>
      </c>
      <c r="F112" s="11">
        <f t="shared" si="22"/>
        <v>10.72097479215171</v>
      </c>
      <c r="G112" s="11">
        <f t="shared" si="22"/>
        <v>10.085614070895979</v>
      </c>
      <c r="H112" s="11">
        <f t="shared" si="22"/>
        <v>9.5827479276008152</v>
      </c>
      <c r="I112" s="11">
        <f t="shared" si="22"/>
        <v>9.3130709086640682</v>
      </c>
      <c r="J112" s="11">
        <f t="shared" si="22"/>
        <v>9.2013378522451177</v>
      </c>
      <c r="K112" s="11">
        <f t="shared" si="22"/>
        <v>9.1493121454099864</v>
      </c>
      <c r="L112" s="11">
        <f t="shared" si="22"/>
        <v>9.1256175334985947</v>
      </c>
      <c r="M112" s="11">
        <f t="shared" si="22"/>
        <v>9.162569088322531</v>
      </c>
      <c r="N112" s="11">
        <f t="shared" si="22"/>
        <v>9.266686911408728</v>
      </c>
      <c r="O112" s="11">
        <f t="shared" si="22"/>
        <v>9.4449553091898171</v>
      </c>
      <c r="P112" s="11">
        <f t="shared" si="22"/>
        <v>9.7390685708817237</v>
      </c>
      <c r="Q112" s="11">
        <f t="shared" si="22"/>
        <v>10.124494074992912</v>
      </c>
      <c r="R112" s="11">
        <f t="shared" si="22"/>
        <v>10.493439008926163</v>
      </c>
      <c r="S112" s="11">
        <f t="shared" si="22"/>
        <v>10.771696819717972</v>
      </c>
      <c r="T112" s="11">
        <f t="shared" si="22"/>
        <v>10.858075585313429</v>
      </c>
      <c r="U112" s="11">
        <f t="shared" si="22"/>
        <v>10.726855202209677</v>
      </c>
      <c r="V112" s="11">
        <f t="shared" si="22"/>
        <v>10.483566275214361</v>
      </c>
      <c r="W112" s="11">
        <f t="shared" si="22"/>
        <v>10.245837696078604</v>
      </c>
      <c r="X112" s="12">
        <f t="shared" si="22"/>
        <v>10.071397266894492</v>
      </c>
    </row>
    <row r="113" spans="1:24" x14ac:dyDescent="0.2">
      <c r="A113" s="15" t="s">
        <v>7</v>
      </c>
      <c r="B113" s="62">
        <f t="shared" si="17"/>
        <v>16.359827766786918</v>
      </c>
      <c r="C113" s="11">
        <f t="shared" si="17"/>
        <v>16.115858873394689</v>
      </c>
      <c r="D113" s="11">
        <f t="shared" ref="D113:X113" si="23">D62/D$102*$B$102</f>
        <v>15.805573902438445</v>
      </c>
      <c r="E113" s="11">
        <f t="shared" si="23"/>
        <v>15.554529457889604</v>
      </c>
      <c r="F113" s="11">
        <f t="shared" si="23"/>
        <v>15.272088950507523</v>
      </c>
      <c r="G113" s="11">
        <f t="shared" si="23"/>
        <v>14.925845060341235</v>
      </c>
      <c r="H113" s="11">
        <f t="shared" si="23"/>
        <v>14.481545637030614</v>
      </c>
      <c r="I113" s="11">
        <f t="shared" si="23"/>
        <v>13.834148740783839</v>
      </c>
      <c r="J113" s="11">
        <f t="shared" si="23"/>
        <v>13.020043009265621</v>
      </c>
      <c r="K113" s="11">
        <f t="shared" si="23"/>
        <v>12.23758498131671</v>
      </c>
      <c r="L113" s="11">
        <f t="shared" si="23"/>
        <v>11.549795111254973</v>
      </c>
      <c r="M113" s="11">
        <f t="shared" si="23"/>
        <v>11.003457966482392</v>
      </c>
      <c r="N113" s="11">
        <f t="shared" si="23"/>
        <v>10.708593092769464</v>
      </c>
      <c r="O113" s="11">
        <f t="shared" si="23"/>
        <v>10.58555346392232</v>
      </c>
      <c r="P113" s="11">
        <f t="shared" si="23"/>
        <v>10.531930051342172</v>
      </c>
      <c r="Q113" s="11">
        <f t="shared" si="23"/>
        <v>10.512607150028257</v>
      </c>
      <c r="R113" s="11">
        <f t="shared" si="23"/>
        <v>10.563580399287243</v>
      </c>
      <c r="S113" s="11">
        <f t="shared" si="23"/>
        <v>10.695289812274144</v>
      </c>
      <c r="T113" s="11">
        <f t="shared" si="23"/>
        <v>10.904643594681675</v>
      </c>
      <c r="U113" s="11">
        <f t="shared" si="23"/>
        <v>11.233957098379872</v>
      </c>
      <c r="V113" s="11">
        <f t="shared" si="23"/>
        <v>11.664656226977268</v>
      </c>
      <c r="W113" s="11">
        <f t="shared" si="23"/>
        <v>12.080271319639884</v>
      </c>
      <c r="X113" s="12">
        <f t="shared" si="23"/>
        <v>12.398567273841737</v>
      </c>
    </row>
    <row r="114" spans="1:24" x14ac:dyDescent="0.2">
      <c r="A114" s="15" t="s">
        <v>8</v>
      </c>
      <c r="B114" s="62">
        <f t="shared" si="17"/>
        <v>21.010124519958108</v>
      </c>
      <c r="C114" s="11">
        <f t="shared" si="17"/>
        <v>20.091656423594404</v>
      </c>
      <c r="D114" s="11">
        <f t="shared" ref="D114:X114" si="24">D63/D$102*$B$102</f>
        <v>19.414884987191854</v>
      </c>
      <c r="E114" s="11">
        <f t="shared" si="24"/>
        <v>19.028611497837684</v>
      </c>
      <c r="F114" s="11">
        <f t="shared" si="24"/>
        <v>18.711465983247606</v>
      </c>
      <c r="G114" s="11">
        <f t="shared" si="24"/>
        <v>18.424519532173697</v>
      </c>
      <c r="H114" s="11">
        <f t="shared" si="24"/>
        <v>18.132323006257533</v>
      </c>
      <c r="I114" s="11">
        <f t="shared" si="24"/>
        <v>17.822685378142495</v>
      </c>
      <c r="J114" s="11">
        <f t="shared" si="24"/>
        <v>17.565197181135513</v>
      </c>
      <c r="K114" s="11">
        <f t="shared" si="24"/>
        <v>17.270505915485252</v>
      </c>
      <c r="L114" s="11">
        <f t="shared" si="24"/>
        <v>16.900723296141365</v>
      </c>
      <c r="M114" s="11">
        <f t="shared" si="24"/>
        <v>16.418351698291122</v>
      </c>
      <c r="N114" s="11">
        <f t="shared" si="24"/>
        <v>15.705860658977031</v>
      </c>
      <c r="O114" s="11">
        <f t="shared" si="24"/>
        <v>14.806949461271079</v>
      </c>
      <c r="P114" s="11">
        <f t="shared" si="24"/>
        <v>13.947960125623263</v>
      </c>
      <c r="Q114" s="11">
        <f t="shared" si="24"/>
        <v>13.196566248572012</v>
      </c>
      <c r="R114" s="11">
        <f t="shared" si="24"/>
        <v>12.605044966657557</v>
      </c>
      <c r="S114" s="11">
        <f t="shared" si="24"/>
        <v>12.299438888330098</v>
      </c>
      <c r="T114" s="11">
        <f t="shared" si="24"/>
        <v>12.179116502284185</v>
      </c>
      <c r="U114" s="11">
        <f t="shared" si="24"/>
        <v>12.126556240777742</v>
      </c>
      <c r="V114" s="11">
        <f t="shared" si="24"/>
        <v>12.112082471993954</v>
      </c>
      <c r="W114" s="11">
        <f t="shared" si="24"/>
        <v>12.178627300448895</v>
      </c>
      <c r="X114" s="12">
        <f t="shared" si="24"/>
        <v>12.337891118568052</v>
      </c>
    </row>
    <row r="115" spans="1:24" x14ac:dyDescent="0.2">
      <c r="A115" s="15" t="s">
        <v>9</v>
      </c>
      <c r="B115" s="62">
        <f t="shared" si="17"/>
        <v>23.92703363202607</v>
      </c>
      <c r="C115" s="11">
        <f t="shared" si="17"/>
        <v>23.521837556603938</v>
      </c>
      <c r="D115" s="11">
        <f t="shared" ref="D115:X115" si="25">D64/D$102*$B$102</f>
        <v>22.732093415803643</v>
      </c>
      <c r="E115" s="11">
        <f t="shared" si="25"/>
        <v>21.721252676028033</v>
      </c>
      <c r="F115" s="11">
        <f t="shared" si="25"/>
        <v>20.69701126687395</v>
      </c>
      <c r="G115" s="11">
        <f t="shared" si="25"/>
        <v>19.746837192441259</v>
      </c>
      <c r="H115" s="11">
        <f t="shared" si="25"/>
        <v>18.882285767543411</v>
      </c>
      <c r="I115" s="11">
        <f t="shared" si="25"/>
        <v>18.281144516669166</v>
      </c>
      <c r="J115" s="11">
        <f t="shared" si="25"/>
        <v>17.944741108560745</v>
      </c>
      <c r="K115" s="11">
        <f t="shared" si="25"/>
        <v>17.669789250899733</v>
      </c>
      <c r="L115" s="11">
        <f t="shared" si="25"/>
        <v>17.418282254226373</v>
      </c>
      <c r="M115" s="11">
        <f t="shared" si="25"/>
        <v>17.157859814023919</v>
      </c>
      <c r="N115" s="11">
        <f t="shared" si="25"/>
        <v>16.87613012617064</v>
      </c>
      <c r="O115" s="11">
        <f t="shared" si="25"/>
        <v>16.641716124238169</v>
      </c>
      <c r="P115" s="11">
        <f t="shared" si="25"/>
        <v>16.378721180246004</v>
      </c>
      <c r="Q115" s="11">
        <f t="shared" si="25"/>
        <v>16.049806093002264</v>
      </c>
      <c r="R115" s="11">
        <f t="shared" si="25"/>
        <v>15.619624876278733</v>
      </c>
      <c r="S115" s="11">
        <f t="shared" si="25"/>
        <v>14.980912338425533</v>
      </c>
      <c r="T115" s="11">
        <f t="shared" si="25"/>
        <v>14.157828275820885</v>
      </c>
      <c r="U115" s="11">
        <f t="shared" si="25"/>
        <v>13.359155780699362</v>
      </c>
      <c r="V115" s="11">
        <f t="shared" si="25"/>
        <v>12.660434772835123</v>
      </c>
      <c r="W115" s="11">
        <f t="shared" si="25"/>
        <v>12.113700377947429</v>
      </c>
      <c r="X115" s="12">
        <f t="shared" si="25"/>
        <v>11.837837722644482</v>
      </c>
    </row>
    <row r="116" spans="1:24" x14ac:dyDescent="0.2">
      <c r="A116" s="15" t="s">
        <v>10</v>
      </c>
      <c r="B116" s="62">
        <f t="shared" si="17"/>
        <v>19.844059117886651</v>
      </c>
      <c r="C116" s="11">
        <f t="shared" si="17"/>
        <v>20.900518855706245</v>
      </c>
      <c r="D116" s="11">
        <f t="shared" ref="D116:X116" si="26">D65/D$102*$B$102</f>
        <v>21.863967761137154</v>
      </c>
      <c r="E116" s="11">
        <f t="shared" si="26"/>
        <v>22.612480323969784</v>
      </c>
      <c r="F116" s="11">
        <f t="shared" si="26"/>
        <v>23.060795046473459</v>
      </c>
      <c r="G116" s="11">
        <f t="shared" si="26"/>
        <v>23.088847944674814</v>
      </c>
      <c r="H116" s="11">
        <f t="shared" si="26"/>
        <v>22.69674718542241</v>
      </c>
      <c r="I116" s="11">
        <f t="shared" si="26"/>
        <v>21.976272812674843</v>
      </c>
      <c r="J116" s="11">
        <f t="shared" si="26"/>
        <v>21.034858077009645</v>
      </c>
      <c r="K116" s="11">
        <f t="shared" si="26"/>
        <v>20.075927349743392</v>
      </c>
      <c r="L116" s="11">
        <f t="shared" si="26"/>
        <v>19.181810671434967</v>
      </c>
      <c r="M116" s="11">
        <f t="shared" si="26"/>
        <v>18.364937195009297</v>
      </c>
      <c r="N116" s="11">
        <f t="shared" si="26"/>
        <v>17.795842150638684</v>
      </c>
      <c r="O116" s="11">
        <f t="shared" si="26"/>
        <v>17.479961653459672</v>
      </c>
      <c r="P116" s="11">
        <f t="shared" si="26"/>
        <v>17.229722345110275</v>
      </c>
      <c r="Q116" s="11">
        <f t="shared" si="26"/>
        <v>17.006807372296432</v>
      </c>
      <c r="R116" s="11">
        <f t="shared" si="26"/>
        <v>16.780143872181096</v>
      </c>
      <c r="S116" s="11">
        <f t="shared" si="26"/>
        <v>16.542255215678932</v>
      </c>
      <c r="T116" s="11">
        <f t="shared" si="26"/>
        <v>16.342456933647984</v>
      </c>
      <c r="U116" s="11">
        <f t="shared" si="26"/>
        <v>16.101088588493742</v>
      </c>
      <c r="V116" s="11">
        <f t="shared" si="26"/>
        <v>15.794362448461211</v>
      </c>
      <c r="W116" s="11">
        <f t="shared" si="26"/>
        <v>15.390568377194459</v>
      </c>
      <c r="X116" s="12">
        <f t="shared" si="26"/>
        <v>14.783899043673337</v>
      </c>
    </row>
    <row r="117" spans="1:24" x14ac:dyDescent="0.2">
      <c r="A117" s="15" t="s">
        <v>11</v>
      </c>
      <c r="B117" s="62">
        <f t="shared" si="17"/>
        <v>19.290701733969509</v>
      </c>
      <c r="C117" s="11">
        <f t="shared" si="17"/>
        <v>18.926148811833574</v>
      </c>
      <c r="D117" s="11">
        <f t="shared" ref="D117:X117" si="27">D66/D$102*$B$102</f>
        <v>18.73628739994906</v>
      </c>
      <c r="E117" s="11">
        <f t="shared" si="27"/>
        <v>18.862293251272291</v>
      </c>
      <c r="F117" s="11">
        <f t="shared" si="27"/>
        <v>19.27801435337091</v>
      </c>
      <c r="G117" s="11">
        <f t="shared" si="27"/>
        <v>20.066633507801093</v>
      </c>
      <c r="H117" s="11">
        <f t="shared" si="27"/>
        <v>21.133892770624026</v>
      </c>
      <c r="I117" s="11">
        <f t="shared" si="27"/>
        <v>22.145812126387256</v>
      </c>
      <c r="J117" s="11">
        <f t="shared" si="27"/>
        <v>22.935224034632551</v>
      </c>
      <c r="K117" s="11">
        <f t="shared" si="27"/>
        <v>23.420050329937336</v>
      </c>
      <c r="L117" s="11">
        <f t="shared" si="27"/>
        <v>23.475494198634408</v>
      </c>
      <c r="M117" s="11">
        <f t="shared" si="27"/>
        <v>23.101485213679226</v>
      </c>
      <c r="N117" s="11">
        <f t="shared" si="27"/>
        <v>22.38707670540397</v>
      </c>
      <c r="O117" s="11">
        <f t="shared" si="27"/>
        <v>21.445165128186854</v>
      </c>
      <c r="P117" s="11">
        <f t="shared" si="27"/>
        <v>20.492824506711479</v>
      </c>
      <c r="Q117" s="11">
        <f t="shared" si="27"/>
        <v>19.610908259793327</v>
      </c>
      <c r="R117" s="11">
        <f t="shared" si="27"/>
        <v>18.812138929669892</v>
      </c>
      <c r="S117" s="11">
        <f t="shared" si="27"/>
        <v>18.274783237061946</v>
      </c>
      <c r="T117" s="11">
        <f t="shared" si="27"/>
        <v>17.985659254810979</v>
      </c>
      <c r="U117" s="11">
        <f t="shared" si="27"/>
        <v>17.748270850269797</v>
      </c>
      <c r="V117" s="11">
        <f t="shared" si="27"/>
        <v>17.537794608642091</v>
      </c>
      <c r="W117" s="11">
        <f t="shared" si="27"/>
        <v>17.325841158662584</v>
      </c>
      <c r="X117" s="12">
        <f t="shared" si="27"/>
        <v>17.104374984771113</v>
      </c>
    </row>
    <row r="118" spans="1:24" x14ac:dyDescent="0.2">
      <c r="A118" s="15" t="s">
        <v>12</v>
      </c>
      <c r="B118" s="62">
        <f t="shared" si="17"/>
        <v>17.838356802048178</v>
      </c>
      <c r="C118" s="11">
        <f t="shared" si="17"/>
        <v>18.217699734188429</v>
      </c>
      <c r="D118" s="11">
        <f t="shared" ref="D118:X118" si="28">D67/D$102*$B$102</f>
        <v>18.659755202396344</v>
      </c>
      <c r="E118" s="11">
        <f t="shared" si="28"/>
        <v>18.875020193775239</v>
      </c>
      <c r="F118" s="11">
        <f t="shared" si="28"/>
        <v>18.928145996059119</v>
      </c>
      <c r="G118" s="11">
        <f t="shared" si="28"/>
        <v>18.738492362919906</v>
      </c>
      <c r="H118" s="11">
        <f t="shared" si="28"/>
        <v>18.39850108247856</v>
      </c>
      <c r="I118" s="11">
        <f t="shared" si="28"/>
        <v>18.253184859785875</v>
      </c>
      <c r="J118" s="11">
        <f t="shared" si="28"/>
        <v>18.411534271464902</v>
      </c>
      <c r="K118" s="11">
        <f t="shared" si="28"/>
        <v>18.850247928624388</v>
      </c>
      <c r="L118" s="11">
        <f t="shared" si="28"/>
        <v>19.650074928312563</v>
      </c>
      <c r="M118" s="11">
        <f t="shared" si="28"/>
        <v>20.720282966550769</v>
      </c>
      <c r="N118" s="11">
        <f t="shared" si="28"/>
        <v>21.731186051740572</v>
      </c>
      <c r="O118" s="11">
        <f t="shared" si="28"/>
        <v>22.5218138758318</v>
      </c>
      <c r="P118" s="11">
        <f t="shared" si="28"/>
        <v>23.022726082020959</v>
      </c>
      <c r="Q118" s="11">
        <f t="shared" si="28"/>
        <v>23.110506077899299</v>
      </c>
      <c r="R118" s="11">
        <f t="shared" si="28"/>
        <v>22.78518452920822</v>
      </c>
      <c r="S118" s="11">
        <f t="shared" si="28"/>
        <v>22.13640379147223</v>
      </c>
      <c r="T118" s="11">
        <f t="shared" si="28"/>
        <v>21.249366524837072</v>
      </c>
      <c r="U118" s="11">
        <f t="shared" si="28"/>
        <v>20.332741421117337</v>
      </c>
      <c r="V118" s="11">
        <f t="shared" si="28"/>
        <v>19.484092742016657</v>
      </c>
      <c r="W118" s="11">
        <f t="shared" si="28"/>
        <v>18.7200944723606</v>
      </c>
      <c r="X118" s="12">
        <f t="shared" si="28"/>
        <v>18.216258796613221</v>
      </c>
    </row>
    <row r="119" spans="1:24" x14ac:dyDescent="0.2">
      <c r="A119" s="15" t="s">
        <v>13</v>
      </c>
      <c r="B119" s="62">
        <f t="shared" si="17"/>
        <v>18.768765274060282</v>
      </c>
      <c r="C119" s="11">
        <f t="shared" si="17"/>
        <v>18.016642426967458</v>
      </c>
      <c r="D119" s="11">
        <f t="shared" ref="D119:X119" si="29">D68/D$102*$B$102</f>
        <v>17.216743586300577</v>
      </c>
      <c r="E119" s="11">
        <f t="shared" si="29"/>
        <v>16.513253964544706</v>
      </c>
      <c r="F119" s="11">
        <f t="shared" si="29"/>
        <v>15.974786262689845</v>
      </c>
      <c r="G119" s="11">
        <f t="shared" si="29"/>
        <v>15.853291363699904</v>
      </c>
      <c r="H119" s="11">
        <f t="shared" si="29"/>
        <v>16.214978581362665</v>
      </c>
      <c r="I119" s="11">
        <f t="shared" si="29"/>
        <v>16.645757036270506</v>
      </c>
      <c r="J119" s="11">
        <f t="shared" si="29"/>
        <v>16.873053795228099</v>
      </c>
      <c r="K119" s="11">
        <f t="shared" si="29"/>
        <v>16.952350368222113</v>
      </c>
      <c r="L119" s="11">
        <f t="shared" si="29"/>
        <v>16.812122753569426</v>
      </c>
      <c r="M119" s="11">
        <f t="shared" si="29"/>
        <v>16.537429227774236</v>
      </c>
      <c r="N119" s="11">
        <f t="shared" si="29"/>
        <v>16.434135060025721</v>
      </c>
      <c r="O119" s="11">
        <f t="shared" si="29"/>
        <v>16.601493675550977</v>
      </c>
      <c r="P119" s="11">
        <f t="shared" si="29"/>
        <v>17.027742331505184</v>
      </c>
      <c r="Q119" s="11">
        <f t="shared" si="29"/>
        <v>17.786867379103729</v>
      </c>
      <c r="R119" s="11">
        <f t="shared" si="29"/>
        <v>18.799861071010554</v>
      </c>
      <c r="S119" s="11">
        <f t="shared" si="29"/>
        <v>19.773163759057315</v>
      </c>
      <c r="T119" s="11">
        <f t="shared" si="29"/>
        <v>20.538670710140085</v>
      </c>
      <c r="U119" s="11">
        <f t="shared" si="29"/>
        <v>21.0243142288708</v>
      </c>
      <c r="V119" s="11">
        <f t="shared" si="29"/>
        <v>21.133785920118754</v>
      </c>
      <c r="W119" s="11">
        <f t="shared" si="29"/>
        <v>20.871398822564732</v>
      </c>
      <c r="X119" s="12">
        <f t="shared" si="29"/>
        <v>20.314319410031196</v>
      </c>
    </row>
    <row r="120" spans="1:24" x14ac:dyDescent="0.2">
      <c r="A120" s="15" t="s">
        <v>14</v>
      </c>
      <c r="B120" s="62">
        <f t="shared" si="17"/>
        <v>15.789014313976493</v>
      </c>
      <c r="C120" s="11">
        <f t="shared" si="17"/>
        <v>15.612402613783093</v>
      </c>
      <c r="D120" s="11">
        <f t="shared" ref="D120:X120" si="30">D69/D$102*$B$102</f>
        <v>15.43851542782113</v>
      </c>
      <c r="E120" s="11">
        <f t="shared" si="30"/>
        <v>15.192596581233454</v>
      </c>
      <c r="F120" s="11">
        <f t="shared" si="30"/>
        <v>14.87580858720405</v>
      </c>
      <c r="G120" s="11">
        <f t="shared" si="30"/>
        <v>14.449880387751719</v>
      </c>
      <c r="H120" s="11">
        <f t="shared" si="30"/>
        <v>13.898242753537749</v>
      </c>
      <c r="I120" s="11">
        <f t="shared" si="30"/>
        <v>13.322069614243803</v>
      </c>
      <c r="J120" s="11">
        <f t="shared" si="30"/>
        <v>12.820308817462466</v>
      </c>
      <c r="K120" s="11">
        <f t="shared" si="30"/>
        <v>12.444010422564967</v>
      </c>
      <c r="L120" s="11">
        <f t="shared" si="30"/>
        <v>12.388690503456777</v>
      </c>
      <c r="M120" s="11">
        <f t="shared" si="30"/>
        <v>12.706204987121641</v>
      </c>
      <c r="N120" s="11">
        <f t="shared" si="30"/>
        <v>13.07077567342442</v>
      </c>
      <c r="O120" s="11">
        <f t="shared" si="30"/>
        <v>13.271998898582957</v>
      </c>
      <c r="P120" s="11">
        <f t="shared" si="30"/>
        <v>13.360938111322367</v>
      </c>
      <c r="Q120" s="11">
        <f t="shared" si="30"/>
        <v>13.282467670550247</v>
      </c>
      <c r="R120" s="11">
        <f t="shared" si="30"/>
        <v>13.105458130042491</v>
      </c>
      <c r="S120" s="11">
        <f t="shared" si="30"/>
        <v>13.072938132840376</v>
      </c>
      <c r="T120" s="11">
        <f t="shared" si="30"/>
        <v>13.248722629680374</v>
      </c>
      <c r="U120" s="11">
        <f t="shared" si="30"/>
        <v>13.620428256232685</v>
      </c>
      <c r="V120" s="11">
        <f t="shared" si="30"/>
        <v>14.259438806269584</v>
      </c>
      <c r="W120" s="11">
        <f t="shared" si="30"/>
        <v>15.106806870299867</v>
      </c>
      <c r="X120" s="12">
        <f t="shared" si="30"/>
        <v>15.925901809680335</v>
      </c>
    </row>
    <row r="121" spans="1:24" x14ac:dyDescent="0.2">
      <c r="A121" s="15" t="s">
        <v>15</v>
      </c>
      <c r="B121" s="62">
        <f t="shared" si="17"/>
        <v>14.102758058885138</v>
      </c>
      <c r="C121" s="11">
        <f t="shared" si="17"/>
        <v>14.445254482258976</v>
      </c>
      <c r="D121" s="11">
        <f t="shared" ref="D121:X121" si="31">D70/D$102*$B$102</f>
        <v>14.792818035875509</v>
      </c>
      <c r="E121" s="11">
        <f t="shared" si="31"/>
        <v>14.948556678054937</v>
      </c>
      <c r="F121" s="11">
        <f t="shared" si="31"/>
        <v>14.787786717327212</v>
      </c>
      <c r="G121" s="11">
        <f t="shared" si="31"/>
        <v>14.608937565952068</v>
      </c>
      <c r="H121" s="11">
        <f t="shared" si="31"/>
        <v>14.492645663279395</v>
      </c>
      <c r="I121" s="11">
        <f t="shared" si="31"/>
        <v>14.383487427360924</v>
      </c>
      <c r="J121" s="11">
        <f t="shared" si="31"/>
        <v>14.213311626206453</v>
      </c>
      <c r="K121" s="11">
        <f t="shared" si="31"/>
        <v>13.972544116155932</v>
      </c>
      <c r="L121" s="11">
        <f t="shared" si="31"/>
        <v>13.621017196167756</v>
      </c>
      <c r="M121" s="11">
        <f t="shared" si="31"/>
        <v>13.142371094802231</v>
      </c>
      <c r="N121" s="11">
        <f t="shared" si="31"/>
        <v>12.634822382242957</v>
      </c>
      <c r="O121" s="11">
        <f t="shared" si="31"/>
        <v>12.197396083141749</v>
      </c>
      <c r="P121" s="11">
        <f t="shared" si="31"/>
        <v>11.883570603200276</v>
      </c>
      <c r="Q121" s="11">
        <f t="shared" si="31"/>
        <v>11.879310090998402</v>
      </c>
      <c r="R121" s="11">
        <f t="shared" si="31"/>
        <v>12.234639710943203</v>
      </c>
      <c r="S121" s="11">
        <f t="shared" si="31"/>
        <v>12.639739493533529</v>
      </c>
      <c r="T121" s="11">
        <f t="shared" si="31"/>
        <v>12.879108551003245</v>
      </c>
      <c r="U121" s="11">
        <f t="shared" si="31"/>
        <v>12.998080904979918</v>
      </c>
      <c r="V121" s="11">
        <f t="shared" si="31"/>
        <v>12.955834803143411</v>
      </c>
      <c r="W121" s="11">
        <f t="shared" si="31"/>
        <v>12.823927166619807</v>
      </c>
      <c r="X121" s="12">
        <f t="shared" si="31"/>
        <v>12.836457066258129</v>
      </c>
    </row>
    <row r="122" spans="1:24" x14ac:dyDescent="0.2">
      <c r="A122" s="15" t="s">
        <v>16</v>
      </c>
      <c r="B122" s="62">
        <f t="shared" si="17"/>
        <v>10.72151751425579</v>
      </c>
      <c r="C122" s="11">
        <f t="shared" si="17"/>
        <v>11.395824716621142</v>
      </c>
      <c r="D122" s="11">
        <f t="shared" ref="D122:X122" si="32">D71/D$102*$B$102</f>
        <v>11.84366448011658</v>
      </c>
      <c r="E122" s="11">
        <f t="shared" si="32"/>
        <v>12.406606706835033</v>
      </c>
      <c r="F122" s="11">
        <f t="shared" si="32"/>
        <v>13.292986718291893</v>
      </c>
      <c r="G122" s="11">
        <f t="shared" si="32"/>
        <v>13.982283792218945</v>
      </c>
      <c r="H122" s="11">
        <f t="shared" si="32"/>
        <v>14.381731230237856</v>
      </c>
      <c r="I122" s="11">
        <f t="shared" si="32"/>
        <v>14.779159781721839</v>
      </c>
      <c r="J122" s="11">
        <f t="shared" si="32"/>
        <v>15.005067516960358</v>
      </c>
      <c r="K122" s="11">
        <f t="shared" si="32"/>
        <v>14.925776385827302</v>
      </c>
      <c r="L122" s="11">
        <f t="shared" si="32"/>
        <v>14.822496382721452</v>
      </c>
      <c r="M122" s="11">
        <f t="shared" si="32"/>
        <v>14.771588594764227</v>
      </c>
      <c r="N122" s="11">
        <f t="shared" si="32"/>
        <v>14.720160455784631</v>
      </c>
      <c r="O122" s="11">
        <f t="shared" si="32"/>
        <v>14.605269583872243</v>
      </c>
      <c r="P122" s="11">
        <f t="shared" si="32"/>
        <v>14.420974547858863</v>
      </c>
      <c r="Q122" s="11">
        <f t="shared" si="32"/>
        <v>14.12019458306356</v>
      </c>
      <c r="R122" s="11">
        <f t="shared" si="32"/>
        <v>13.684434512429645</v>
      </c>
      <c r="S122" s="11">
        <f t="shared" si="32"/>
        <v>13.224227309672873</v>
      </c>
      <c r="T122" s="11">
        <f t="shared" si="32"/>
        <v>12.83282134944006</v>
      </c>
      <c r="U122" s="11">
        <f t="shared" si="32"/>
        <v>12.561784082164534</v>
      </c>
      <c r="V122" s="11">
        <f t="shared" si="32"/>
        <v>12.618567484761844</v>
      </c>
      <c r="W122" s="11">
        <f t="shared" si="32"/>
        <v>13.057158455962872</v>
      </c>
      <c r="X122" s="12">
        <f t="shared" si="32"/>
        <v>13.544642272904916</v>
      </c>
    </row>
    <row r="123" spans="1:24" x14ac:dyDescent="0.2">
      <c r="A123" s="15" t="s">
        <v>17</v>
      </c>
      <c r="B123" s="62">
        <f t="shared" si="17"/>
        <v>7.9809146980100074</v>
      </c>
      <c r="C123" s="11">
        <f t="shared" si="17"/>
        <v>8.0927939236536801</v>
      </c>
      <c r="D123" s="11">
        <f t="shared" ref="D123:X123" si="33">D72/D$102*$B$102</f>
        <v>8.3994585685075815</v>
      </c>
      <c r="E123" s="11">
        <f t="shared" si="33"/>
        <v>8.8585236185313274</v>
      </c>
      <c r="F123" s="11">
        <f t="shared" si="33"/>
        <v>9.3430550727387729</v>
      </c>
      <c r="G123" s="11">
        <f t="shared" si="33"/>
        <v>9.9511724821663687</v>
      </c>
      <c r="H123" s="11">
        <f t="shared" si="33"/>
        <v>10.645292914348454</v>
      </c>
      <c r="I123" s="11">
        <f t="shared" si="33"/>
        <v>11.128187271394308</v>
      </c>
      <c r="J123" s="11">
        <f t="shared" si="33"/>
        <v>11.746375111360043</v>
      </c>
      <c r="K123" s="11">
        <f t="shared" si="33"/>
        <v>12.685360930053985</v>
      </c>
      <c r="L123" s="11">
        <f t="shared" si="33"/>
        <v>13.431764180232703</v>
      </c>
      <c r="M123" s="11">
        <f t="shared" si="33"/>
        <v>13.890169299707033</v>
      </c>
      <c r="N123" s="11">
        <f t="shared" si="33"/>
        <v>14.327491434461617</v>
      </c>
      <c r="O123" s="11">
        <f t="shared" si="33"/>
        <v>14.610139353520001</v>
      </c>
      <c r="P123" s="11">
        <f t="shared" si="33"/>
        <v>14.626761323416462</v>
      </c>
      <c r="Q123" s="11">
        <f t="shared" si="33"/>
        <v>14.622835174555105</v>
      </c>
      <c r="R123" s="11">
        <f t="shared" si="33"/>
        <v>14.663709464309374</v>
      </c>
      <c r="S123" s="11">
        <f t="shared" si="33"/>
        <v>14.708996454858084</v>
      </c>
      <c r="T123" s="11">
        <f t="shared" si="33"/>
        <v>14.686682195319607</v>
      </c>
      <c r="U123" s="11">
        <f t="shared" si="33"/>
        <v>14.580280885135755</v>
      </c>
      <c r="V123" s="11">
        <f t="shared" si="33"/>
        <v>14.3466516155609</v>
      </c>
      <c r="W123" s="11">
        <f t="shared" si="33"/>
        <v>13.96716494183323</v>
      </c>
      <c r="X123" s="12">
        <f t="shared" si="33"/>
        <v>13.565419745187704</v>
      </c>
    </row>
    <row r="124" spans="1:24" x14ac:dyDescent="0.2">
      <c r="A124" s="15" t="s">
        <v>18</v>
      </c>
      <c r="B124" s="62">
        <f t="shared" si="17"/>
        <v>6.0677295473059472</v>
      </c>
      <c r="C124" s="11">
        <f t="shared" si="17"/>
        <v>6.0836426311496643</v>
      </c>
      <c r="D124" s="11">
        <f t="shared" ref="D124:X124" si="34">D73/D$102*$B$102</f>
        <v>6.0588049566577675</v>
      </c>
      <c r="E124" s="11">
        <f t="shared" si="34"/>
        <v>5.9932264796713541</v>
      </c>
      <c r="F124" s="11">
        <f t="shared" si="34"/>
        <v>5.9393936290794604</v>
      </c>
      <c r="G124" s="11">
        <f t="shared" si="34"/>
        <v>5.9815407064539512</v>
      </c>
      <c r="H124" s="11">
        <f t="shared" si="34"/>
        <v>6.1328907624953501</v>
      </c>
      <c r="I124" s="11">
        <f t="shared" si="34"/>
        <v>6.4435643091465451</v>
      </c>
      <c r="J124" s="11">
        <f t="shared" si="34"/>
        <v>6.8746863029157268</v>
      </c>
      <c r="K124" s="11">
        <f t="shared" si="34"/>
        <v>7.3147954804484598</v>
      </c>
      <c r="L124" s="11">
        <f t="shared" si="34"/>
        <v>7.8603926188524271</v>
      </c>
      <c r="M124" s="11">
        <f t="shared" si="34"/>
        <v>8.4784877431732451</v>
      </c>
      <c r="N124" s="11">
        <f t="shared" si="34"/>
        <v>8.91812502535711</v>
      </c>
      <c r="O124" s="11">
        <f t="shared" si="34"/>
        <v>9.4920847107682658</v>
      </c>
      <c r="P124" s="11">
        <f t="shared" si="34"/>
        <v>10.350588386177042</v>
      </c>
      <c r="Q124" s="11">
        <f t="shared" si="34"/>
        <v>11.047239695161307</v>
      </c>
      <c r="R124" s="11">
        <f t="shared" si="34"/>
        <v>11.497606114101577</v>
      </c>
      <c r="S124" s="11">
        <f t="shared" si="34"/>
        <v>11.91882545595359</v>
      </c>
      <c r="T124" s="11">
        <f t="shared" si="34"/>
        <v>12.228031361949126</v>
      </c>
      <c r="U124" s="11">
        <f t="shared" si="34"/>
        <v>12.341720212963878</v>
      </c>
      <c r="V124" s="11">
        <f t="shared" si="34"/>
        <v>12.43684688992113</v>
      </c>
      <c r="W124" s="11">
        <f t="shared" si="34"/>
        <v>12.557386436288498</v>
      </c>
      <c r="X124" s="12">
        <f t="shared" si="34"/>
        <v>12.680392660861479</v>
      </c>
    </row>
    <row r="125" spans="1:24" x14ac:dyDescent="0.2">
      <c r="A125" s="15" t="s">
        <v>19</v>
      </c>
      <c r="B125" s="62">
        <f t="shared" si="17"/>
        <v>2.215175142557896</v>
      </c>
      <c r="C125" s="11">
        <f t="shared" si="17"/>
        <v>2.3393294944170449</v>
      </c>
      <c r="D125" s="11">
        <f t="shared" ref="D125:X125" si="35">D74/D$102*$B$102</f>
        <v>2.4852301312393474</v>
      </c>
      <c r="E125" s="11">
        <f t="shared" si="35"/>
        <v>2.615220254161311</v>
      </c>
      <c r="F125" s="11">
        <f t="shared" si="35"/>
        <v>2.7199627186932056</v>
      </c>
      <c r="G125" s="11">
        <f t="shared" si="35"/>
        <v>2.7844098599017992</v>
      </c>
      <c r="H125" s="11">
        <f t="shared" si="35"/>
        <v>2.8114566943766079</v>
      </c>
      <c r="I125" s="11">
        <f t="shared" si="35"/>
        <v>2.8242422931989615</v>
      </c>
      <c r="J125" s="11">
        <f t="shared" si="35"/>
        <v>2.82436773597211</v>
      </c>
      <c r="K125" s="11">
        <f t="shared" si="35"/>
        <v>2.8331796916785943</v>
      </c>
      <c r="L125" s="11">
        <f t="shared" si="35"/>
        <v>2.8930789816672027</v>
      </c>
      <c r="M125" s="11">
        <f t="shared" si="35"/>
        <v>3.0076319915654857</v>
      </c>
      <c r="N125" s="11">
        <f t="shared" si="35"/>
        <v>3.2072801068096735</v>
      </c>
      <c r="O125" s="11">
        <f t="shared" si="35"/>
        <v>3.4658459887599364</v>
      </c>
      <c r="P125" s="11">
        <f t="shared" si="35"/>
        <v>3.7214609953526661</v>
      </c>
      <c r="Q125" s="11">
        <f t="shared" si="35"/>
        <v>4.0403973823241692</v>
      </c>
      <c r="R125" s="11">
        <f t="shared" si="35"/>
        <v>4.4029976256823877</v>
      </c>
      <c r="S125" s="11">
        <f t="shared" si="35"/>
        <v>4.667310649906792</v>
      </c>
      <c r="T125" s="11">
        <f t="shared" si="35"/>
        <v>5.0235900357635543</v>
      </c>
      <c r="U125" s="11">
        <f t="shared" si="35"/>
        <v>5.5459481876472054</v>
      </c>
      <c r="V125" s="11">
        <f t="shared" si="35"/>
        <v>5.9696038157753826</v>
      </c>
      <c r="W125" s="11">
        <f t="shared" si="35"/>
        <v>6.2463429648879218</v>
      </c>
      <c r="X125" s="12">
        <f t="shared" si="35"/>
        <v>6.4961246957548102</v>
      </c>
    </row>
    <row r="126" spans="1:24" x14ac:dyDescent="0.2">
      <c r="A126" s="15" t="s">
        <v>20</v>
      </c>
      <c r="B126" s="62">
        <f t="shared" si="17"/>
        <v>0.37879669498428953</v>
      </c>
      <c r="C126" s="11">
        <f t="shared" si="17"/>
        <v>0.42047193490842993</v>
      </c>
      <c r="D126" s="11">
        <f t="shared" ref="D126:X126" si="36">D75/D$102*$B$102</f>
        <v>0.45234112352695477</v>
      </c>
      <c r="E126" s="11">
        <f t="shared" si="36"/>
        <v>0.48209628271369992</v>
      </c>
      <c r="F126" s="11">
        <f t="shared" si="36"/>
        <v>0.51302049940666228</v>
      </c>
      <c r="G126" s="11">
        <f t="shared" si="36"/>
        <v>0.54874180365505132</v>
      </c>
      <c r="H126" s="11">
        <f t="shared" si="36"/>
        <v>0.5869038232985081</v>
      </c>
      <c r="I126" s="11">
        <f t="shared" si="36"/>
        <v>0.62918476084821717</v>
      </c>
      <c r="J126" s="11">
        <f t="shared" si="36"/>
        <v>0.66965598066446452</v>
      </c>
      <c r="K126" s="11">
        <f t="shared" si="36"/>
        <v>0.70316132111065821</v>
      </c>
      <c r="L126" s="11">
        <f t="shared" si="36"/>
        <v>0.72548211510987881</v>
      </c>
      <c r="M126" s="11">
        <f t="shared" si="36"/>
        <v>0.73798473249838359</v>
      </c>
      <c r="N126" s="11">
        <f t="shared" si="36"/>
        <v>0.74852573627834507</v>
      </c>
      <c r="O126" s="11">
        <f t="shared" si="36"/>
        <v>0.75671341029899619</v>
      </c>
      <c r="P126" s="11">
        <f t="shared" si="36"/>
        <v>0.76906639364321627</v>
      </c>
      <c r="Q126" s="11">
        <f t="shared" si="36"/>
        <v>0.79816409269334165</v>
      </c>
      <c r="R126" s="11">
        <f t="shared" si="36"/>
        <v>0.84362820544964845</v>
      </c>
      <c r="S126" s="11">
        <f t="shared" si="36"/>
        <v>0.91670999250206675</v>
      </c>
      <c r="T126" s="11">
        <f t="shared" si="36"/>
        <v>1.0060149402640441</v>
      </c>
      <c r="U126" s="11">
        <f t="shared" si="36"/>
        <v>1.0903432067306951</v>
      </c>
      <c r="V126" s="11">
        <f t="shared" si="36"/>
        <v>1.1974462179306324</v>
      </c>
      <c r="W126" s="11">
        <f t="shared" si="36"/>
        <v>1.3194575752915163</v>
      </c>
      <c r="X126" s="12">
        <f t="shared" si="36"/>
        <v>1.4074690181114349</v>
      </c>
    </row>
    <row r="127" spans="1:24" x14ac:dyDescent="0.2">
      <c r="A127" s="15" t="s">
        <v>21</v>
      </c>
      <c r="B127" s="63">
        <f t="shared" si="17"/>
        <v>1.9201675782613756E-2</v>
      </c>
      <c r="C127" s="48">
        <f t="shared" si="17"/>
        <v>1.6695874240735514E-2</v>
      </c>
      <c r="D127" s="48">
        <f t="shared" ref="D127:X127" si="37">D76/D$102*$B$102</f>
        <v>1.4865118456111805E-2</v>
      </c>
      <c r="E127" s="48">
        <f t="shared" si="37"/>
        <v>1.7058984712252291E-2</v>
      </c>
      <c r="F127" s="48">
        <f t="shared" si="37"/>
        <v>1.9771829372296872E-2</v>
      </c>
      <c r="G127" s="48">
        <f t="shared" si="37"/>
        <v>2.2605084023386828E-2</v>
      </c>
      <c r="H127" s="48">
        <f t="shared" si="37"/>
        <v>2.5008367098184908E-2</v>
      </c>
      <c r="I127" s="48">
        <f t="shared" si="37"/>
        <v>2.6831378213857206E-2</v>
      </c>
      <c r="J127" s="48">
        <f t="shared" si="37"/>
        <v>2.9002255486623985E-2</v>
      </c>
      <c r="K127" s="48">
        <f t="shared" si="37"/>
        <v>3.1398910337348637E-2</v>
      </c>
      <c r="L127" s="48">
        <f t="shared" si="37"/>
        <v>3.4077190158259864E-2</v>
      </c>
      <c r="M127" s="48">
        <f t="shared" si="37"/>
        <v>3.6985623937438164E-2</v>
      </c>
      <c r="N127" s="48">
        <f t="shared" si="37"/>
        <v>4.0117511576416423E-2</v>
      </c>
      <c r="O127" s="48">
        <f t="shared" si="37"/>
        <v>4.3035711740043128E-2</v>
      </c>
      <c r="P127" s="48">
        <f t="shared" si="37"/>
        <v>4.5707033988297792E-2</v>
      </c>
      <c r="Q127" s="48">
        <f t="shared" si="37"/>
        <v>4.7684594634043065E-2</v>
      </c>
      <c r="R127" s="48">
        <f t="shared" si="37"/>
        <v>4.8998871460060323E-2</v>
      </c>
      <c r="S127" s="48">
        <f t="shared" si="37"/>
        <v>5.0387596386061016E-2</v>
      </c>
      <c r="T127" s="48">
        <f t="shared" si="37"/>
        <v>5.1528743277779697E-2</v>
      </c>
      <c r="U127" s="48">
        <f t="shared" si="37"/>
        <v>5.3125251017192496E-2</v>
      </c>
      <c r="V127" s="48">
        <f t="shared" si="37"/>
        <v>5.606395107292457E-2</v>
      </c>
      <c r="W127" s="48">
        <f t="shared" si="37"/>
        <v>6.020067545318885E-2</v>
      </c>
      <c r="X127" s="64">
        <f t="shared" si="37"/>
        <v>6.6522757462998475E-2</v>
      </c>
    </row>
    <row r="128" spans="1:24" x14ac:dyDescent="0.2">
      <c r="A128" s="16" t="s">
        <v>24</v>
      </c>
      <c r="B128" s="18">
        <f>SUM(B107:B127)</f>
        <v>259.93133946235304</v>
      </c>
      <c r="C128" s="18">
        <f>SUM(C107:C127)</f>
        <v>259.17001323726032</v>
      </c>
      <c r="D128" s="18">
        <f t="shared" ref="D128:X128" si="38">SUM(D107:D127)</f>
        <v>258.15880369444687</v>
      </c>
      <c r="E128" s="18">
        <f t="shared" si="38"/>
        <v>257.1299695253411</v>
      </c>
      <c r="F128" s="18">
        <f t="shared" si="38"/>
        <v>256.09356890072439</v>
      </c>
      <c r="G128" s="18">
        <f t="shared" si="38"/>
        <v>255.13936617759094</v>
      </c>
      <c r="H128" s="18">
        <f t="shared" si="38"/>
        <v>254.29010967969273</v>
      </c>
      <c r="I128" s="18">
        <f t="shared" si="38"/>
        <v>253.49013079681947</v>
      </c>
      <c r="J128" s="18">
        <f t="shared" si="38"/>
        <v>252.69581908754549</v>
      </c>
      <c r="K128" s="18">
        <f t="shared" si="38"/>
        <v>251.85901717666107</v>
      </c>
      <c r="L128" s="18">
        <f t="shared" si="38"/>
        <v>250.93974027849441</v>
      </c>
      <c r="M128" s="18">
        <f t="shared" si="38"/>
        <v>249.93700492191863</v>
      </c>
      <c r="N128" s="18">
        <f t="shared" si="38"/>
        <v>248.81940863525134</v>
      </c>
      <c r="O128" s="18">
        <f t="shared" si="38"/>
        <v>247.64281062956672</v>
      </c>
      <c r="P128" s="18">
        <f t="shared" si="38"/>
        <v>246.51337333161607</v>
      </c>
      <c r="Q128" s="18">
        <f t="shared" si="38"/>
        <v>245.38424774122848</v>
      </c>
      <c r="R128" s="18">
        <f t="shared" si="38"/>
        <v>244.27720298214311</v>
      </c>
      <c r="S128" s="18">
        <f t="shared" si="38"/>
        <v>243.26786555910721</v>
      </c>
      <c r="T128" s="18">
        <f t="shared" si="38"/>
        <v>242.10384521249375</v>
      </c>
      <c r="U128" s="18">
        <f t="shared" si="38"/>
        <v>240.78858278304159</v>
      </c>
      <c r="V128" s="18">
        <f t="shared" si="38"/>
        <v>239.51706327510931</v>
      </c>
      <c r="W128" s="18">
        <f t="shared" si="38"/>
        <v>238.38517427523561</v>
      </c>
      <c r="X128" s="18">
        <f t="shared" si="38"/>
        <v>237.47595663533789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9">D105</f>
        <v>2020</v>
      </c>
      <c r="E129" s="7">
        <f t="shared" si="39"/>
        <v>2021</v>
      </c>
      <c r="F129" s="7">
        <f t="shared" si="39"/>
        <v>2022</v>
      </c>
      <c r="G129" s="7">
        <f t="shared" si="39"/>
        <v>2023</v>
      </c>
      <c r="H129" s="7">
        <f t="shared" si="39"/>
        <v>2024</v>
      </c>
      <c r="I129" s="7">
        <f t="shared" si="39"/>
        <v>2025</v>
      </c>
      <c r="J129" s="7">
        <f t="shared" si="39"/>
        <v>2026</v>
      </c>
      <c r="K129" s="7">
        <f t="shared" si="39"/>
        <v>2027</v>
      </c>
      <c r="L129" s="7">
        <f t="shared" si="39"/>
        <v>2028</v>
      </c>
      <c r="M129" s="7">
        <f t="shared" si="39"/>
        <v>2029</v>
      </c>
      <c r="N129" s="7">
        <f t="shared" si="39"/>
        <v>2030</v>
      </c>
      <c r="O129" s="7">
        <f t="shared" si="39"/>
        <v>2031</v>
      </c>
      <c r="P129" s="7">
        <f t="shared" si="39"/>
        <v>2032</v>
      </c>
      <c r="Q129" s="7">
        <f t="shared" si="39"/>
        <v>2033</v>
      </c>
      <c r="R129" s="7">
        <f t="shared" si="39"/>
        <v>2034</v>
      </c>
      <c r="S129" s="7">
        <f t="shared" si="39"/>
        <v>2035</v>
      </c>
      <c r="T129" s="7">
        <f t="shared" si="39"/>
        <v>2036</v>
      </c>
      <c r="U129" s="7">
        <f t="shared" si="39"/>
        <v>2037</v>
      </c>
      <c r="V129" s="7">
        <f t="shared" si="39"/>
        <v>2038</v>
      </c>
      <c r="W129" s="7">
        <f t="shared" si="39"/>
        <v>2039</v>
      </c>
      <c r="X129" s="7">
        <f t="shared" si="39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1.9393692540439891</v>
      </c>
      <c r="C131" s="60">
        <f>C80/C$102*$B$102</f>
        <v>1.8834815223297081</v>
      </c>
      <c r="D131" s="60">
        <f t="shared" ref="D131:X131" si="40">D80/D$102*$B$102</f>
        <v>1.8389542618574286</v>
      </c>
      <c r="E131" s="60">
        <f t="shared" si="40"/>
        <v>1.8181295586607602</v>
      </c>
      <c r="F131" s="60">
        <f t="shared" si="40"/>
        <v>1.8175904725732923</v>
      </c>
      <c r="G131" s="60">
        <f t="shared" si="40"/>
        <v>1.8178889270889733</v>
      </c>
      <c r="H131" s="60">
        <f t="shared" si="40"/>
        <v>1.8105454284668323</v>
      </c>
      <c r="I131" s="60">
        <f t="shared" si="40"/>
        <v>1.7928107764862089</v>
      </c>
      <c r="J131" s="60">
        <f t="shared" si="40"/>
        <v>1.7653735329738225</v>
      </c>
      <c r="K131" s="60">
        <f t="shared" si="40"/>
        <v>1.7267142903148851</v>
      </c>
      <c r="L131" s="60">
        <f t="shared" si="40"/>
        <v>1.683082933522797</v>
      </c>
      <c r="M131" s="60">
        <f t="shared" si="40"/>
        <v>1.6403355367227521</v>
      </c>
      <c r="N131" s="60">
        <f t="shared" si="40"/>
        <v>1.5985333791675982</v>
      </c>
      <c r="O131" s="60">
        <f t="shared" si="40"/>
        <v>1.5576612340079086</v>
      </c>
      <c r="P131" s="60">
        <f t="shared" si="40"/>
        <v>1.5189107096168806</v>
      </c>
      <c r="Q131" s="60">
        <f t="shared" si="40"/>
        <v>1.4833202242783616</v>
      </c>
      <c r="R131" s="60">
        <f t="shared" si="40"/>
        <v>1.4520108792676314</v>
      </c>
      <c r="S131" s="60">
        <f t="shared" si="40"/>
        <v>1.425889338640153</v>
      </c>
      <c r="T131" s="60">
        <f t="shared" si="40"/>
        <v>1.4034594409147807</v>
      </c>
      <c r="U131" s="60">
        <f t="shared" si="40"/>
        <v>1.3850614136294919</v>
      </c>
      <c r="V131" s="60">
        <f t="shared" si="40"/>
        <v>1.3722214917824151</v>
      </c>
      <c r="W131" s="60">
        <f t="shared" si="40"/>
        <v>1.3655894781687339</v>
      </c>
      <c r="X131" s="61">
        <f t="shared" si="40"/>
        <v>1.3652642123046723</v>
      </c>
    </row>
    <row r="132" spans="1:24" x14ac:dyDescent="0.2">
      <c r="A132" s="15" t="s">
        <v>2</v>
      </c>
      <c r="B132" s="62">
        <f t="shared" ref="B132:C151" si="41">B81/B$102*$B$102</f>
        <v>6.1026416850925171</v>
      </c>
      <c r="C132" s="11">
        <f t="shared" si="41"/>
        <v>6.3532181924877467</v>
      </c>
      <c r="D132" s="11">
        <f t="shared" ref="D132:X132" si="42">D81/D$102*$B$102</f>
        <v>6.5285294041856474</v>
      </c>
      <c r="E132" s="11">
        <f t="shared" si="42"/>
        <v>6.5709543666735986</v>
      </c>
      <c r="F132" s="11">
        <f t="shared" si="42"/>
        <v>6.4728779554670313</v>
      </c>
      <c r="G132" s="11">
        <f t="shared" si="42"/>
        <v>6.2948906477729487</v>
      </c>
      <c r="H132" s="11">
        <f t="shared" si="42"/>
        <v>6.1146999231945873</v>
      </c>
      <c r="I132" s="11">
        <f t="shared" si="42"/>
        <v>5.9762039070234234</v>
      </c>
      <c r="J132" s="11">
        <f t="shared" si="42"/>
        <v>5.916337930015831</v>
      </c>
      <c r="K132" s="11">
        <f t="shared" si="42"/>
        <v>5.9213489881417445</v>
      </c>
      <c r="L132" s="11">
        <f t="shared" si="42"/>
        <v>5.9277394768554927</v>
      </c>
      <c r="M132" s="11">
        <f t="shared" si="42"/>
        <v>5.9081857165947431</v>
      </c>
      <c r="N132" s="11">
        <f t="shared" si="42"/>
        <v>5.8532637469056734</v>
      </c>
      <c r="O132" s="11">
        <f t="shared" si="42"/>
        <v>5.7664426768097545</v>
      </c>
      <c r="P132" s="11">
        <f t="shared" si="42"/>
        <v>5.6454084134038833</v>
      </c>
      <c r="Q132" s="11">
        <f t="shared" si="42"/>
        <v>5.5096891286521776</v>
      </c>
      <c r="R132" s="11">
        <f t="shared" si="42"/>
        <v>5.3783377962503129</v>
      </c>
      <c r="S132" s="11">
        <f t="shared" si="42"/>
        <v>5.2528953755411338</v>
      </c>
      <c r="T132" s="11">
        <f t="shared" si="42"/>
        <v>5.1277699111676487</v>
      </c>
      <c r="U132" s="11">
        <f t="shared" si="42"/>
        <v>5.0052388906082985</v>
      </c>
      <c r="V132" s="11">
        <f t="shared" si="42"/>
        <v>4.8927141220558417</v>
      </c>
      <c r="W132" s="11">
        <f t="shared" si="42"/>
        <v>4.7948603174595918</v>
      </c>
      <c r="X132" s="12">
        <f t="shared" si="42"/>
        <v>4.7145422685871345</v>
      </c>
    </row>
    <row r="133" spans="1:24" x14ac:dyDescent="0.2">
      <c r="A133" s="15" t="s">
        <v>3</v>
      </c>
      <c r="B133" s="62">
        <f t="shared" si="41"/>
        <v>8.2951239380891426</v>
      </c>
      <c r="C133" s="11">
        <f t="shared" si="41"/>
        <v>8.3286706462374092</v>
      </c>
      <c r="D133" s="11">
        <f t="shared" ref="D133:X133" si="43">D82/D$102*$B$102</f>
        <v>8.4281785053371046</v>
      </c>
      <c r="E133" s="11">
        <f t="shared" si="43"/>
        <v>8.6097583175203347</v>
      </c>
      <c r="F133" s="11">
        <f t="shared" si="43"/>
        <v>8.9025195189955806</v>
      </c>
      <c r="G133" s="11">
        <f t="shared" si="43"/>
        <v>9.2957131150542089</v>
      </c>
      <c r="H133" s="11">
        <f t="shared" si="43"/>
        <v>9.672678287106919</v>
      </c>
      <c r="I133" s="11">
        <f t="shared" si="43"/>
        <v>9.9443906072809849</v>
      </c>
      <c r="J133" s="11">
        <f t="shared" si="43"/>
        <v>10.020435125456771</v>
      </c>
      <c r="K133" s="11">
        <f t="shared" si="43"/>
        <v>9.8834484744857107</v>
      </c>
      <c r="L133" s="11">
        <f t="shared" si="43"/>
        <v>9.6231401936682346</v>
      </c>
      <c r="M133" s="11">
        <f t="shared" si="43"/>
        <v>9.3570975611638545</v>
      </c>
      <c r="N133" s="11">
        <f t="shared" si="43"/>
        <v>9.1513047260170151</v>
      </c>
      <c r="O133" s="11">
        <f t="shared" si="43"/>
        <v>9.0638111791114131</v>
      </c>
      <c r="P133" s="11">
        <f t="shared" si="43"/>
        <v>9.0781970799471399</v>
      </c>
      <c r="Q133" s="11">
        <f t="shared" si="43"/>
        <v>9.0974932712612411</v>
      </c>
      <c r="R133" s="11">
        <f t="shared" si="43"/>
        <v>9.0804462661348015</v>
      </c>
      <c r="S133" s="11">
        <f t="shared" si="43"/>
        <v>9.0150477577016872</v>
      </c>
      <c r="T133" s="11">
        <f t="shared" si="43"/>
        <v>8.896880520452509</v>
      </c>
      <c r="U133" s="11">
        <f t="shared" si="43"/>
        <v>8.7191655370264041</v>
      </c>
      <c r="V133" s="11">
        <f t="shared" si="43"/>
        <v>8.518499151014618</v>
      </c>
      <c r="W133" s="11">
        <f t="shared" si="43"/>
        <v>8.3256619373950418</v>
      </c>
      <c r="X133" s="12">
        <f t="shared" si="43"/>
        <v>8.1427632583222724</v>
      </c>
    </row>
    <row r="134" spans="1:24" x14ac:dyDescent="0.2">
      <c r="A134" s="15" t="s">
        <v>4</v>
      </c>
      <c r="B134" s="62">
        <f t="shared" si="41"/>
        <v>11.786337716746187</v>
      </c>
      <c r="C134" s="11">
        <f t="shared" si="41"/>
        <v>11.18502487669303</v>
      </c>
      <c r="D134" s="11">
        <f t="shared" ref="D134:X134" si="44">D83/D$102*$B$102</f>
        <v>10.84625765898282</v>
      </c>
      <c r="E134" s="11">
        <f t="shared" si="44"/>
        <v>10.67540934229047</v>
      </c>
      <c r="F134" s="11">
        <f t="shared" si="44"/>
        <v>10.590190639852384</v>
      </c>
      <c r="G134" s="11">
        <f t="shared" si="44"/>
        <v>10.545245159655478</v>
      </c>
      <c r="H134" s="11">
        <f t="shared" si="44"/>
        <v>10.571509561339766</v>
      </c>
      <c r="I134" s="11">
        <f t="shared" si="44"/>
        <v>10.706917594876517</v>
      </c>
      <c r="J134" s="11">
        <f t="shared" si="44"/>
        <v>10.941683554854947</v>
      </c>
      <c r="K134" s="11">
        <f t="shared" si="44"/>
        <v>11.31264073488072</v>
      </c>
      <c r="L134" s="11">
        <f t="shared" si="44"/>
        <v>11.80551661250715</v>
      </c>
      <c r="M134" s="11">
        <f t="shared" si="44"/>
        <v>12.27703806840783</v>
      </c>
      <c r="N134" s="11">
        <f t="shared" si="44"/>
        <v>12.61624180810416</v>
      </c>
      <c r="O134" s="11">
        <f t="shared" si="44"/>
        <v>12.713649789023536</v>
      </c>
      <c r="P134" s="11">
        <f t="shared" si="44"/>
        <v>12.553407097815736</v>
      </c>
      <c r="Q134" s="11">
        <f t="shared" si="44"/>
        <v>12.24437309313743</v>
      </c>
      <c r="R134" s="11">
        <f t="shared" si="44"/>
        <v>11.931699815670074</v>
      </c>
      <c r="S134" s="11">
        <f t="shared" si="44"/>
        <v>11.699987131542819</v>
      </c>
      <c r="T134" s="11">
        <f t="shared" si="44"/>
        <v>11.609199673485719</v>
      </c>
      <c r="U134" s="11">
        <f t="shared" si="44"/>
        <v>11.635766423173017</v>
      </c>
      <c r="V134" s="11">
        <f t="shared" si="44"/>
        <v>11.668278813382344</v>
      </c>
      <c r="W134" s="11">
        <f t="shared" si="44"/>
        <v>11.657785588216449</v>
      </c>
      <c r="X134" s="12">
        <f t="shared" si="44"/>
        <v>11.588993889992361</v>
      </c>
    </row>
    <row r="135" spans="1:24" x14ac:dyDescent="0.2">
      <c r="A135" s="15" t="s">
        <v>5</v>
      </c>
      <c r="B135" s="62">
        <f t="shared" si="41"/>
        <v>11.407541021761899</v>
      </c>
      <c r="C135" s="11">
        <f t="shared" si="41"/>
        <v>11.040868728767704</v>
      </c>
      <c r="D135" s="11">
        <f t="shared" ref="D135:X135" si="45">D84/D$102*$B$102</f>
        <v>10.500952607846219</v>
      </c>
      <c r="E135" s="11">
        <f t="shared" si="45"/>
        <v>9.844329492956744</v>
      </c>
      <c r="F135" s="11">
        <f t="shared" si="45"/>
        <v>9.2343764230228071</v>
      </c>
      <c r="G135" s="11">
        <f t="shared" si="45"/>
        <v>8.6928706847914832</v>
      </c>
      <c r="H135" s="11">
        <f t="shared" si="45"/>
        <v>8.2607025460406973</v>
      </c>
      <c r="I135" s="11">
        <f t="shared" si="45"/>
        <v>8.0188447550839825</v>
      </c>
      <c r="J135" s="11">
        <f t="shared" si="45"/>
        <v>7.9069134065964946</v>
      </c>
      <c r="K135" s="11">
        <f t="shared" si="45"/>
        <v>7.8541465544705789</v>
      </c>
      <c r="L135" s="11">
        <f t="shared" si="45"/>
        <v>7.827982835557652</v>
      </c>
      <c r="M135" s="11">
        <f t="shared" si="45"/>
        <v>7.8505215005081448</v>
      </c>
      <c r="N135" s="11">
        <f t="shared" si="45"/>
        <v>7.9480453532790447</v>
      </c>
      <c r="O135" s="11">
        <f t="shared" si="45"/>
        <v>8.1151982815323951</v>
      </c>
      <c r="P135" s="11">
        <f t="shared" si="45"/>
        <v>8.3819378834500196</v>
      </c>
      <c r="Q135" s="11">
        <f t="shared" si="45"/>
        <v>8.7379664185592638</v>
      </c>
      <c r="R135" s="11">
        <f t="shared" si="45"/>
        <v>9.0828493692022718</v>
      </c>
      <c r="S135" s="11">
        <f t="shared" si="45"/>
        <v>9.3407746222895298</v>
      </c>
      <c r="T135" s="11">
        <f t="shared" si="45"/>
        <v>9.4238347261684901</v>
      </c>
      <c r="U135" s="11">
        <f t="shared" si="45"/>
        <v>9.3165719118552772</v>
      </c>
      <c r="V135" s="11">
        <f t="shared" si="45"/>
        <v>9.103150108750814</v>
      </c>
      <c r="W135" s="11">
        <f t="shared" si="45"/>
        <v>8.888512973297221</v>
      </c>
      <c r="X135" s="12">
        <f t="shared" si="45"/>
        <v>8.7327781980213448</v>
      </c>
    </row>
    <row r="136" spans="1:24" x14ac:dyDescent="0.2">
      <c r="A136" s="15" t="s">
        <v>6</v>
      </c>
      <c r="B136" s="62">
        <f t="shared" si="41"/>
        <v>15.616199231932969</v>
      </c>
      <c r="C136" s="11">
        <f t="shared" si="41"/>
        <v>15.422967221025061</v>
      </c>
      <c r="D136" s="11">
        <f t="shared" ref="D136:X136" si="46">D85/D$102*$B$102</f>
        <v>15.171569076981131</v>
      </c>
      <c r="E136" s="11">
        <f t="shared" si="46"/>
        <v>14.944395175542796</v>
      </c>
      <c r="F136" s="11">
        <f t="shared" si="46"/>
        <v>14.67071909838427</v>
      </c>
      <c r="G136" s="11">
        <f t="shared" si="46"/>
        <v>14.313431565467237</v>
      </c>
      <c r="H136" s="11">
        <f t="shared" si="46"/>
        <v>13.852300944231688</v>
      </c>
      <c r="I136" s="11">
        <f t="shared" si="46"/>
        <v>13.203207828681823</v>
      </c>
      <c r="J136" s="11">
        <f t="shared" si="46"/>
        <v>12.416784431997021</v>
      </c>
      <c r="K136" s="11">
        <f t="shared" si="46"/>
        <v>11.684118365192079</v>
      </c>
      <c r="L136" s="11">
        <f t="shared" si="46"/>
        <v>11.031110218628076</v>
      </c>
      <c r="M136" s="11">
        <f t="shared" si="46"/>
        <v>10.50882795360482</v>
      </c>
      <c r="N136" s="11">
        <f t="shared" si="46"/>
        <v>10.216236978097845</v>
      </c>
      <c r="O136" s="11">
        <f t="shared" si="46"/>
        <v>10.081887502486154</v>
      </c>
      <c r="P136" s="11">
        <f t="shared" si="46"/>
        <v>10.023956130767793</v>
      </c>
      <c r="Q136" s="11">
        <f t="shared" si="46"/>
        <v>10.001688528974624</v>
      </c>
      <c r="R136" s="11">
        <f t="shared" si="46"/>
        <v>10.042747229980257</v>
      </c>
      <c r="S136" s="11">
        <f t="shared" si="46"/>
        <v>10.182628978250952</v>
      </c>
      <c r="T136" s="11">
        <f t="shared" si="46"/>
        <v>10.404625482993175</v>
      </c>
      <c r="U136" s="11">
        <f t="shared" si="46"/>
        <v>10.742109663636962</v>
      </c>
      <c r="V136" s="11">
        <f t="shared" si="46"/>
        <v>11.190467357603373</v>
      </c>
      <c r="W136" s="11">
        <f t="shared" si="46"/>
        <v>11.628020727774286</v>
      </c>
      <c r="X136" s="12">
        <f t="shared" si="46"/>
        <v>11.960713308977688</v>
      </c>
    </row>
    <row r="137" spans="1:24" x14ac:dyDescent="0.2">
      <c r="A137" s="15" t="s">
        <v>7</v>
      </c>
      <c r="B137" s="62">
        <f t="shared" si="41"/>
        <v>18.829861515186781</v>
      </c>
      <c r="C137" s="11">
        <f t="shared" si="41"/>
        <v>17.955871295164119</v>
      </c>
      <c r="D137" s="11">
        <f t="shared" ref="D137:X137" si="47">D86/D$102*$B$102</f>
        <v>17.340100920833677</v>
      </c>
      <c r="E137" s="11">
        <f t="shared" si="47"/>
        <v>16.98446104940054</v>
      </c>
      <c r="F137" s="11">
        <f t="shared" si="47"/>
        <v>16.669515394001088</v>
      </c>
      <c r="G137" s="11">
        <f t="shared" si="47"/>
        <v>16.427153427372797</v>
      </c>
      <c r="H137" s="11">
        <f t="shared" si="47"/>
        <v>16.217463387316318</v>
      </c>
      <c r="I137" s="11">
        <f t="shared" si="47"/>
        <v>15.977197756240665</v>
      </c>
      <c r="J137" s="11">
        <f t="shared" si="47"/>
        <v>15.761459971606739</v>
      </c>
      <c r="K137" s="11">
        <f t="shared" si="47"/>
        <v>15.49513587819292</v>
      </c>
      <c r="L137" s="11">
        <f t="shared" si="47"/>
        <v>15.137588930725183</v>
      </c>
      <c r="M137" s="11">
        <f t="shared" si="47"/>
        <v>14.668068966751171</v>
      </c>
      <c r="N137" s="11">
        <f t="shared" si="47"/>
        <v>13.997784911475883</v>
      </c>
      <c r="O137" s="11">
        <f t="shared" si="47"/>
        <v>13.182637672128763</v>
      </c>
      <c r="P137" s="11">
        <f t="shared" si="47"/>
        <v>12.427937526412844</v>
      </c>
      <c r="Q137" s="11">
        <f t="shared" si="47"/>
        <v>11.75878291084128</v>
      </c>
      <c r="R137" s="11">
        <f t="shared" si="47"/>
        <v>11.228737452460479</v>
      </c>
      <c r="S137" s="11">
        <f t="shared" si="47"/>
        <v>10.944807734345661</v>
      </c>
      <c r="T137" s="11">
        <f t="shared" si="47"/>
        <v>10.82138536219027</v>
      </c>
      <c r="U137" s="11">
        <f t="shared" si="47"/>
        <v>10.769545273446415</v>
      </c>
      <c r="V137" s="11">
        <f t="shared" si="47"/>
        <v>10.754981399959497</v>
      </c>
      <c r="W137" s="11">
        <f t="shared" si="47"/>
        <v>10.809103394776887</v>
      </c>
      <c r="X137" s="12">
        <f t="shared" si="47"/>
        <v>10.969396924976385</v>
      </c>
    </row>
    <row r="138" spans="1:24" x14ac:dyDescent="0.2">
      <c r="A138" s="15" t="s">
        <v>8</v>
      </c>
      <c r="B138" s="62">
        <f t="shared" si="41"/>
        <v>24.97614337251251</v>
      </c>
      <c r="C138" s="11">
        <f t="shared" si="41"/>
        <v>24.55029270217387</v>
      </c>
      <c r="D138" s="11">
        <f t="shared" ref="D138:X138" si="48">D87/D$102*$B$102</f>
        <v>23.657074628237506</v>
      </c>
      <c r="E138" s="11">
        <f t="shared" si="48"/>
        <v>22.532874419878709</v>
      </c>
      <c r="F138" s="11">
        <f t="shared" si="48"/>
        <v>21.432872742086548</v>
      </c>
      <c r="G138" s="11">
        <f t="shared" si="48"/>
        <v>20.400392200301543</v>
      </c>
      <c r="H138" s="11">
        <f t="shared" si="48"/>
        <v>19.457146698146559</v>
      </c>
      <c r="I138" s="11">
        <f t="shared" si="48"/>
        <v>18.82371668910989</v>
      </c>
      <c r="J138" s="11">
        <f t="shared" si="48"/>
        <v>18.4653662807718</v>
      </c>
      <c r="K138" s="11">
        <f t="shared" si="48"/>
        <v>18.148042232218771</v>
      </c>
      <c r="L138" s="11">
        <f t="shared" si="48"/>
        <v>17.904402341779704</v>
      </c>
      <c r="M138" s="11">
        <f t="shared" si="48"/>
        <v>17.691871471204433</v>
      </c>
      <c r="N138" s="11">
        <f t="shared" si="48"/>
        <v>17.441059138664766</v>
      </c>
      <c r="O138" s="11">
        <f t="shared" si="48"/>
        <v>17.215365056016481</v>
      </c>
      <c r="P138" s="11">
        <f t="shared" si="48"/>
        <v>16.941424219368152</v>
      </c>
      <c r="Q138" s="11">
        <f t="shared" si="48"/>
        <v>16.573180930184581</v>
      </c>
      <c r="R138" s="11">
        <f t="shared" si="48"/>
        <v>16.087823821127603</v>
      </c>
      <c r="S138" s="11">
        <f t="shared" si="48"/>
        <v>15.39197769803264</v>
      </c>
      <c r="T138" s="11">
        <f t="shared" si="48"/>
        <v>14.528917470664274</v>
      </c>
      <c r="U138" s="11">
        <f t="shared" si="48"/>
        <v>13.718199550943856</v>
      </c>
      <c r="V138" s="11">
        <f t="shared" si="48"/>
        <v>12.99930795547033</v>
      </c>
      <c r="W138" s="11">
        <f t="shared" si="48"/>
        <v>12.43343021517863</v>
      </c>
      <c r="X138" s="12">
        <f t="shared" si="48"/>
        <v>12.137511142023726</v>
      </c>
    </row>
    <row r="139" spans="1:24" x14ac:dyDescent="0.2">
      <c r="A139" s="15" t="s">
        <v>9</v>
      </c>
      <c r="B139" s="62">
        <f t="shared" si="41"/>
        <v>32.686489002676602</v>
      </c>
      <c r="C139" s="11">
        <f t="shared" si="41"/>
        <v>34.392342054803066</v>
      </c>
      <c r="D139" s="11">
        <f t="shared" ref="D139:X139" si="49">D88/D$102*$B$102</f>
        <v>36.033555746791762</v>
      </c>
      <c r="E139" s="11">
        <f t="shared" si="49"/>
        <v>37.284516785123465</v>
      </c>
      <c r="F139" s="11">
        <f t="shared" si="49"/>
        <v>38.028113463762452</v>
      </c>
      <c r="G139" s="11">
        <f t="shared" si="49"/>
        <v>38.117995457843918</v>
      </c>
      <c r="H139" s="11">
        <f t="shared" si="49"/>
        <v>37.472302585458522</v>
      </c>
      <c r="I139" s="11">
        <f t="shared" si="49"/>
        <v>36.16868823051113</v>
      </c>
      <c r="J139" s="11">
        <f t="shared" si="49"/>
        <v>34.506142625923118</v>
      </c>
      <c r="K139" s="11">
        <f t="shared" si="49"/>
        <v>32.87272833164868</v>
      </c>
      <c r="L139" s="11">
        <f t="shared" si="49"/>
        <v>31.331617620107608</v>
      </c>
      <c r="M139" s="11">
        <f t="shared" si="49"/>
        <v>29.917729529963221</v>
      </c>
      <c r="N139" s="11">
        <f t="shared" si="49"/>
        <v>28.966757418105402</v>
      </c>
      <c r="O139" s="11">
        <f t="shared" si="49"/>
        <v>28.43298457001266</v>
      </c>
      <c r="P139" s="11">
        <f t="shared" si="49"/>
        <v>27.972611324178658</v>
      </c>
      <c r="Q139" s="11">
        <f t="shared" si="49"/>
        <v>27.632544539063307</v>
      </c>
      <c r="R139" s="11">
        <f t="shared" si="49"/>
        <v>27.348422381515764</v>
      </c>
      <c r="S139" s="11">
        <f t="shared" si="49"/>
        <v>27.021272494447373</v>
      </c>
      <c r="T139" s="11">
        <f t="shared" si="49"/>
        <v>26.719823989673568</v>
      </c>
      <c r="U139" s="11">
        <f t="shared" si="49"/>
        <v>26.32182050904057</v>
      </c>
      <c r="V139" s="11">
        <f t="shared" si="49"/>
        <v>25.776913846856349</v>
      </c>
      <c r="W139" s="11">
        <f t="shared" si="49"/>
        <v>25.054383950065624</v>
      </c>
      <c r="X139" s="12">
        <f t="shared" si="49"/>
        <v>24.008046032160056</v>
      </c>
    </row>
    <row r="140" spans="1:24" x14ac:dyDescent="0.2">
      <c r="A140" s="15" t="s">
        <v>10</v>
      </c>
      <c r="B140" s="62">
        <f t="shared" si="41"/>
        <v>30.11521005469568</v>
      </c>
      <c r="C140" s="11">
        <f t="shared" si="41"/>
        <v>29.46671759962484</v>
      </c>
      <c r="D140" s="11">
        <f t="shared" ref="D140:X140" si="50">D89/D$102*$B$102</f>
        <v>29.123909968729702</v>
      </c>
      <c r="E140" s="11">
        <f t="shared" si="50"/>
        <v>29.285000333739873</v>
      </c>
      <c r="F140" s="11">
        <f t="shared" si="50"/>
        <v>29.900151552890357</v>
      </c>
      <c r="G140" s="11">
        <f t="shared" si="50"/>
        <v>31.066320225785066</v>
      </c>
      <c r="H140" s="11">
        <f t="shared" si="50"/>
        <v>32.687465807158013</v>
      </c>
      <c r="I140" s="11">
        <f t="shared" si="50"/>
        <v>34.290282760713431</v>
      </c>
      <c r="J140" s="11">
        <f t="shared" si="50"/>
        <v>35.525688964130424</v>
      </c>
      <c r="K140" s="11">
        <f t="shared" si="50"/>
        <v>36.277947129401312</v>
      </c>
      <c r="L140" s="11">
        <f t="shared" si="50"/>
        <v>36.401858749833828</v>
      </c>
      <c r="M140" s="11">
        <f t="shared" si="50"/>
        <v>35.818820893395042</v>
      </c>
      <c r="N140" s="11">
        <f t="shared" si="50"/>
        <v>34.598135536947034</v>
      </c>
      <c r="O140" s="11">
        <f t="shared" si="50"/>
        <v>33.031238401705458</v>
      </c>
      <c r="P140" s="11">
        <f t="shared" si="50"/>
        <v>31.503526262112032</v>
      </c>
      <c r="Q140" s="11">
        <f t="shared" si="50"/>
        <v>30.070602355647136</v>
      </c>
      <c r="R140" s="11">
        <f t="shared" si="50"/>
        <v>28.765769994345892</v>
      </c>
      <c r="S140" s="11">
        <f t="shared" si="50"/>
        <v>27.917521374662879</v>
      </c>
      <c r="T140" s="11">
        <f t="shared" si="50"/>
        <v>27.454072462986669</v>
      </c>
      <c r="U140" s="11">
        <f t="shared" si="50"/>
        <v>27.038016214588062</v>
      </c>
      <c r="V140" s="11">
        <f t="shared" si="50"/>
        <v>26.736350136198475</v>
      </c>
      <c r="W140" s="11">
        <f t="shared" si="50"/>
        <v>26.492389362626454</v>
      </c>
      <c r="X140" s="12">
        <f t="shared" si="50"/>
        <v>26.210107864292823</v>
      </c>
    </row>
    <row r="141" spans="1:24" x14ac:dyDescent="0.2">
      <c r="A141" s="15" t="s">
        <v>11</v>
      </c>
      <c r="B141" s="62">
        <f t="shared" si="41"/>
        <v>33.522634702664959</v>
      </c>
      <c r="C141" s="11">
        <f t="shared" si="41"/>
        <v>34.05766384963043</v>
      </c>
      <c r="D141" s="11">
        <f t="shared" ref="D141:X141" si="51">D90/D$102*$B$102</f>
        <v>34.779172522245595</v>
      </c>
      <c r="E141" s="11">
        <f t="shared" si="51"/>
        <v>35.095726953216861</v>
      </c>
      <c r="F141" s="11">
        <f t="shared" si="51"/>
        <v>35.085408456640586</v>
      </c>
      <c r="G141" s="11">
        <f t="shared" si="51"/>
        <v>34.621147167853792</v>
      </c>
      <c r="H141" s="11">
        <f t="shared" si="51"/>
        <v>33.893767368616381</v>
      </c>
      <c r="I141" s="11">
        <f t="shared" si="51"/>
        <v>33.556817591361444</v>
      </c>
      <c r="J141" s="11">
        <f t="shared" si="51"/>
        <v>33.795576370548709</v>
      </c>
      <c r="K141" s="11">
        <f t="shared" si="51"/>
        <v>34.554390087488429</v>
      </c>
      <c r="L141" s="11">
        <f t="shared" si="51"/>
        <v>35.94270800407498</v>
      </c>
      <c r="M141" s="11">
        <f t="shared" si="51"/>
        <v>37.852081642823407</v>
      </c>
      <c r="N141" s="11">
        <f t="shared" si="51"/>
        <v>39.731645719178687</v>
      </c>
      <c r="O141" s="11">
        <f t="shared" si="51"/>
        <v>41.183994148250726</v>
      </c>
      <c r="P141" s="11">
        <f t="shared" si="51"/>
        <v>42.09434102249201</v>
      </c>
      <c r="Q141" s="11">
        <f t="shared" si="51"/>
        <v>42.291171564860321</v>
      </c>
      <c r="R141" s="11">
        <f t="shared" si="51"/>
        <v>41.683124440292168</v>
      </c>
      <c r="S141" s="11">
        <f t="shared" si="51"/>
        <v>40.356240662178884</v>
      </c>
      <c r="T141" s="11">
        <f t="shared" si="51"/>
        <v>38.602470395190885</v>
      </c>
      <c r="U141" s="11">
        <f t="shared" si="51"/>
        <v>36.859326267365276</v>
      </c>
      <c r="V141" s="11">
        <f t="shared" si="51"/>
        <v>35.223267223606612</v>
      </c>
      <c r="W141" s="11">
        <f t="shared" si="51"/>
        <v>33.740388696785921</v>
      </c>
      <c r="X141" s="12">
        <f t="shared" si="51"/>
        <v>32.793222020408749</v>
      </c>
    </row>
    <row r="142" spans="1:24" x14ac:dyDescent="0.2">
      <c r="A142" s="15" t="s">
        <v>12</v>
      </c>
      <c r="B142" s="62">
        <f t="shared" si="41"/>
        <v>34.086465727918075</v>
      </c>
      <c r="C142" s="11">
        <f t="shared" si="41"/>
        <v>32.525552325648697</v>
      </c>
      <c r="D142" s="11">
        <f t="shared" ref="D142:X142" si="52">D91/D$102*$B$102</f>
        <v>30.829138355492471</v>
      </c>
      <c r="E142" s="11">
        <f t="shared" si="52"/>
        <v>29.325374163084017</v>
      </c>
      <c r="F142" s="11">
        <f t="shared" si="52"/>
        <v>28.159704122741896</v>
      </c>
      <c r="G142" s="11">
        <f t="shared" si="52"/>
        <v>27.746811366724646</v>
      </c>
      <c r="H142" s="11">
        <f t="shared" si="52"/>
        <v>28.211952693289472</v>
      </c>
      <c r="I142" s="11">
        <f t="shared" si="52"/>
        <v>28.855387056812155</v>
      </c>
      <c r="J142" s="11">
        <f t="shared" si="52"/>
        <v>29.16491904494158</v>
      </c>
      <c r="K142" s="11">
        <f t="shared" si="52"/>
        <v>29.199446395615219</v>
      </c>
      <c r="L142" s="11">
        <f t="shared" si="52"/>
        <v>28.851005154792396</v>
      </c>
      <c r="M142" s="11">
        <f t="shared" si="52"/>
        <v>28.279641130528475</v>
      </c>
      <c r="N142" s="11">
        <f t="shared" si="52"/>
        <v>28.025872328468612</v>
      </c>
      <c r="O142" s="11">
        <f t="shared" si="52"/>
        <v>28.249555905893303</v>
      </c>
      <c r="P142" s="11">
        <f t="shared" si="52"/>
        <v>28.918689707374746</v>
      </c>
      <c r="Q142" s="11">
        <f t="shared" si="52"/>
        <v>30.124698866846778</v>
      </c>
      <c r="R142" s="11">
        <f t="shared" si="52"/>
        <v>31.78118387497598</v>
      </c>
      <c r="S142" s="11">
        <f t="shared" si="52"/>
        <v>33.437650356564504</v>
      </c>
      <c r="T142" s="11">
        <f t="shared" si="52"/>
        <v>34.724795642719329</v>
      </c>
      <c r="U142" s="11">
        <f t="shared" si="52"/>
        <v>35.52983572071161</v>
      </c>
      <c r="V142" s="11">
        <f t="shared" si="52"/>
        <v>35.733792650092468</v>
      </c>
      <c r="W142" s="11">
        <f t="shared" si="52"/>
        <v>35.265794210379404</v>
      </c>
      <c r="X142" s="12">
        <f t="shared" si="52"/>
        <v>34.193517015080374</v>
      </c>
    </row>
    <row r="143" spans="1:24" x14ac:dyDescent="0.2">
      <c r="A143" s="15" t="s">
        <v>13</v>
      </c>
      <c r="B143" s="62">
        <f t="shared" si="41"/>
        <v>34.501920167578263</v>
      </c>
      <c r="C143" s="11">
        <f t="shared" si="41"/>
        <v>33.995244576916285</v>
      </c>
      <c r="D143" s="11">
        <f t="shared" ref="D143:X143" si="53">D92/D$102*$B$102</f>
        <v>33.475639538149629</v>
      </c>
      <c r="E143" s="11">
        <f t="shared" si="53"/>
        <v>32.748194016059863</v>
      </c>
      <c r="F143" s="11">
        <f t="shared" si="53"/>
        <v>31.851711925898446</v>
      </c>
      <c r="G143" s="11">
        <f t="shared" si="53"/>
        <v>30.775168961042294</v>
      </c>
      <c r="H143" s="11">
        <f t="shared" si="53"/>
        <v>29.395988566234067</v>
      </c>
      <c r="I143" s="11">
        <f t="shared" si="53"/>
        <v>27.906447292073711</v>
      </c>
      <c r="J143" s="11">
        <f t="shared" si="53"/>
        <v>26.603568299528018</v>
      </c>
      <c r="K143" s="11">
        <f t="shared" si="53"/>
        <v>25.602039933030017</v>
      </c>
      <c r="L143" s="11">
        <f t="shared" si="53"/>
        <v>25.276357424469232</v>
      </c>
      <c r="M143" s="11">
        <f t="shared" si="53"/>
        <v>25.741450623500896</v>
      </c>
      <c r="N143" s="11">
        <f t="shared" si="53"/>
        <v>26.35775204836693</v>
      </c>
      <c r="O143" s="11">
        <f t="shared" si="53"/>
        <v>26.665015883193291</v>
      </c>
      <c r="P143" s="11">
        <f t="shared" si="53"/>
        <v>26.730541948306332</v>
      </c>
      <c r="Q143" s="11">
        <f t="shared" si="53"/>
        <v>26.455299987855213</v>
      </c>
      <c r="R143" s="11">
        <f t="shared" si="53"/>
        <v>25.987470999735759</v>
      </c>
      <c r="S143" s="11">
        <f t="shared" si="53"/>
        <v>25.827289250688395</v>
      </c>
      <c r="T143" s="11">
        <f t="shared" si="53"/>
        <v>26.094172273880897</v>
      </c>
      <c r="U143" s="11">
        <f t="shared" si="53"/>
        <v>26.751345960455271</v>
      </c>
      <c r="V143" s="11">
        <f t="shared" si="53"/>
        <v>27.905554514079867</v>
      </c>
      <c r="W143" s="11">
        <f t="shared" si="53"/>
        <v>29.484764309471384</v>
      </c>
      <c r="X143" s="12">
        <f t="shared" si="53"/>
        <v>31.071347102861516</v>
      </c>
    </row>
    <row r="144" spans="1:24" x14ac:dyDescent="0.2">
      <c r="A144" s="15" t="s">
        <v>14</v>
      </c>
      <c r="B144" s="62">
        <f t="shared" si="41"/>
        <v>31.918421971372045</v>
      </c>
      <c r="C144" s="11">
        <f t="shared" si="41"/>
        <v>32.445603689699176</v>
      </c>
      <c r="D144" s="11">
        <f t="shared" ref="D144:X144" si="54">D93/D$102*$B$102</f>
        <v>32.955736857710697</v>
      </c>
      <c r="E144" s="11">
        <f t="shared" si="54"/>
        <v>33.086772845406379</v>
      </c>
      <c r="F144" s="11">
        <f t="shared" si="54"/>
        <v>32.54847502613088</v>
      </c>
      <c r="G144" s="11">
        <f t="shared" si="54"/>
        <v>31.965381515439226</v>
      </c>
      <c r="H144" s="11">
        <f t="shared" si="54"/>
        <v>31.549364784157202</v>
      </c>
      <c r="I144" s="11">
        <f t="shared" si="54"/>
        <v>31.135636377560925</v>
      </c>
      <c r="J144" s="11">
        <f t="shared" si="54"/>
        <v>30.540353248982143</v>
      </c>
      <c r="K144" s="11">
        <f t="shared" si="54"/>
        <v>29.780275442574798</v>
      </c>
      <c r="L144" s="11">
        <f t="shared" si="54"/>
        <v>28.837109987915365</v>
      </c>
      <c r="M144" s="11">
        <f t="shared" si="54"/>
        <v>27.596435713106114</v>
      </c>
      <c r="N144" s="11">
        <f t="shared" si="54"/>
        <v>26.241542760262849</v>
      </c>
      <c r="O144" s="11">
        <f t="shared" si="54"/>
        <v>25.061183331102974</v>
      </c>
      <c r="P144" s="11">
        <f t="shared" si="54"/>
        <v>24.174071469965153</v>
      </c>
      <c r="Q144" s="11">
        <f t="shared" si="54"/>
        <v>23.930825797018667</v>
      </c>
      <c r="R144" s="11">
        <f t="shared" si="54"/>
        <v>24.440152371317115</v>
      </c>
      <c r="S144" s="11">
        <f t="shared" si="54"/>
        <v>25.103174648249691</v>
      </c>
      <c r="T144" s="11">
        <f t="shared" si="54"/>
        <v>25.459038783101917</v>
      </c>
      <c r="U144" s="11">
        <f t="shared" si="54"/>
        <v>25.56262838854202</v>
      </c>
      <c r="V144" s="11">
        <f t="shared" si="54"/>
        <v>25.341990502891338</v>
      </c>
      <c r="W144" s="11">
        <f t="shared" si="54"/>
        <v>24.945982503194863</v>
      </c>
      <c r="X144" s="12">
        <f t="shared" si="54"/>
        <v>24.849758056255787</v>
      </c>
    </row>
    <row r="145" spans="1:24" x14ac:dyDescent="0.2">
      <c r="A145" s="15" t="s">
        <v>15</v>
      </c>
      <c r="B145" s="62">
        <f t="shared" si="41"/>
        <v>31.373792621901547</v>
      </c>
      <c r="C145" s="11">
        <f t="shared" si="41"/>
        <v>33.089773960204113</v>
      </c>
      <c r="D145" s="11">
        <f t="shared" ref="D145:X145" si="55">D94/D$102*$B$102</f>
        <v>34.275948715847598</v>
      </c>
      <c r="E145" s="11">
        <f t="shared" si="55"/>
        <v>35.752716161463965</v>
      </c>
      <c r="F145" s="11">
        <f t="shared" si="55"/>
        <v>37.971780469465848</v>
      </c>
      <c r="G145" s="11">
        <f t="shared" si="55"/>
        <v>39.56117178939482</v>
      </c>
      <c r="H145" s="11">
        <f t="shared" si="55"/>
        <v>40.315364164241998</v>
      </c>
      <c r="I145" s="11">
        <f t="shared" si="55"/>
        <v>41.05556386119359</v>
      </c>
      <c r="J145" s="11">
        <f t="shared" si="55"/>
        <v>41.353423161917064</v>
      </c>
      <c r="K145" s="11">
        <f t="shared" si="55"/>
        <v>40.836148515864956</v>
      </c>
      <c r="L145" s="11">
        <f t="shared" si="55"/>
        <v>40.244066839196918</v>
      </c>
      <c r="M145" s="11">
        <f t="shared" si="55"/>
        <v>39.836823001236311</v>
      </c>
      <c r="N145" s="11">
        <f t="shared" si="55"/>
        <v>39.414391474205054</v>
      </c>
      <c r="O145" s="11">
        <f t="shared" si="55"/>
        <v>38.759648508790491</v>
      </c>
      <c r="P145" s="11">
        <f t="shared" si="55"/>
        <v>37.905950600176517</v>
      </c>
      <c r="Q145" s="11">
        <f t="shared" si="55"/>
        <v>36.816141947518112</v>
      </c>
      <c r="R145" s="11">
        <f t="shared" si="55"/>
        <v>35.342351159617152</v>
      </c>
      <c r="S145" s="11">
        <f t="shared" si="55"/>
        <v>33.736091936405288</v>
      </c>
      <c r="T145" s="11">
        <f t="shared" si="55"/>
        <v>32.33995744827493</v>
      </c>
      <c r="U145" s="11">
        <f t="shared" si="55"/>
        <v>31.296429601778655</v>
      </c>
      <c r="V145" s="11">
        <f t="shared" si="55"/>
        <v>31.085594282150755</v>
      </c>
      <c r="W145" s="11">
        <f t="shared" si="55"/>
        <v>31.850375599842987</v>
      </c>
      <c r="X145" s="12">
        <f t="shared" si="55"/>
        <v>32.806847947300916</v>
      </c>
    </row>
    <row r="146" spans="1:24" x14ac:dyDescent="0.2">
      <c r="A146" s="15" t="s">
        <v>16</v>
      </c>
      <c r="B146" s="62">
        <f t="shared" si="41"/>
        <v>27.051669963924127</v>
      </c>
      <c r="C146" s="11">
        <f t="shared" si="41"/>
        <v>27.135027347660746</v>
      </c>
      <c r="D146" s="11">
        <f t="shared" ref="D146:X146" si="56">D95/D$102*$B$102</f>
        <v>27.764841584550513</v>
      </c>
      <c r="E146" s="11">
        <f t="shared" si="56"/>
        <v>28.842669363128035</v>
      </c>
      <c r="F146" s="11">
        <f t="shared" si="56"/>
        <v>30.032871740835311</v>
      </c>
      <c r="G146" s="11">
        <f t="shared" si="56"/>
        <v>31.632589127884476</v>
      </c>
      <c r="H146" s="11">
        <f t="shared" si="56"/>
        <v>33.525661205983752</v>
      </c>
      <c r="I146" s="11">
        <f t="shared" si="56"/>
        <v>34.902287471956562</v>
      </c>
      <c r="J146" s="11">
        <f t="shared" si="56"/>
        <v>36.615519689475725</v>
      </c>
      <c r="K146" s="11">
        <f t="shared" si="56"/>
        <v>39.113825167092372</v>
      </c>
      <c r="L146" s="11">
        <f t="shared" si="56"/>
        <v>40.944607296505481</v>
      </c>
      <c r="M146" s="11">
        <f t="shared" si="56"/>
        <v>41.887769211710982</v>
      </c>
      <c r="N146" s="11">
        <f t="shared" si="56"/>
        <v>42.771245268438264</v>
      </c>
      <c r="O146" s="11">
        <f t="shared" si="56"/>
        <v>43.220889357926872</v>
      </c>
      <c r="P146" s="11">
        <f t="shared" si="56"/>
        <v>42.891416681255315</v>
      </c>
      <c r="Q146" s="11">
        <f t="shared" si="56"/>
        <v>42.482340392171551</v>
      </c>
      <c r="R146" s="11">
        <f t="shared" si="56"/>
        <v>42.251283045810773</v>
      </c>
      <c r="S146" s="11">
        <f t="shared" si="56"/>
        <v>42.019182017112698</v>
      </c>
      <c r="T146" s="11">
        <f t="shared" si="56"/>
        <v>41.52546017618846</v>
      </c>
      <c r="U146" s="11">
        <f t="shared" si="56"/>
        <v>40.778080257082841</v>
      </c>
      <c r="V146" s="11">
        <f t="shared" si="56"/>
        <v>39.749646162408489</v>
      </c>
      <c r="W146" s="11">
        <f t="shared" si="56"/>
        <v>38.286523896030559</v>
      </c>
      <c r="X146" s="12">
        <f t="shared" si="56"/>
        <v>36.682806792200651</v>
      </c>
    </row>
    <row r="147" spans="1:24" x14ac:dyDescent="0.2">
      <c r="A147" s="15" t="s">
        <v>17</v>
      </c>
      <c r="B147" s="62">
        <f t="shared" si="41"/>
        <v>24.747468870010476</v>
      </c>
      <c r="C147" s="11">
        <f t="shared" si="41"/>
        <v>24.534999050607336</v>
      </c>
      <c r="D147" s="11">
        <f t="shared" ref="D147:X147" si="57">D96/D$102*$B$102</f>
        <v>24.179929527942424</v>
      </c>
      <c r="E147" s="11">
        <f t="shared" si="57"/>
        <v>23.684938367301275</v>
      </c>
      <c r="F147" s="11">
        <f t="shared" si="57"/>
        <v>23.285155466853919</v>
      </c>
      <c r="G147" s="11">
        <f t="shared" si="57"/>
        <v>23.181016095298116</v>
      </c>
      <c r="H147" s="11">
        <f t="shared" si="57"/>
        <v>23.46955777285299</v>
      </c>
      <c r="I147" s="11">
        <f t="shared" si="57"/>
        <v>24.275283791283197</v>
      </c>
      <c r="J147" s="11">
        <f t="shared" si="57"/>
        <v>25.466782359984531</v>
      </c>
      <c r="K147" s="11">
        <f t="shared" si="57"/>
        <v>26.728818601134577</v>
      </c>
      <c r="L147" s="11">
        <f t="shared" si="57"/>
        <v>28.371528284462443</v>
      </c>
      <c r="M147" s="11">
        <f t="shared" si="57"/>
        <v>30.288683611928818</v>
      </c>
      <c r="N147" s="11">
        <f t="shared" si="57"/>
        <v>31.707869053838795</v>
      </c>
      <c r="O147" s="11">
        <f t="shared" si="57"/>
        <v>33.492338802258224</v>
      </c>
      <c r="P147" s="11">
        <f t="shared" si="57"/>
        <v>36.054288499607694</v>
      </c>
      <c r="Q147" s="11">
        <f t="shared" si="57"/>
        <v>37.983447541261327</v>
      </c>
      <c r="R147" s="11">
        <f t="shared" si="57"/>
        <v>39.0692401464106</v>
      </c>
      <c r="S147" s="11">
        <f t="shared" si="57"/>
        <v>40.073463547824794</v>
      </c>
      <c r="T147" s="11">
        <f t="shared" si="57"/>
        <v>40.716024046585325</v>
      </c>
      <c r="U147" s="11">
        <f t="shared" si="57"/>
        <v>40.69119049308771</v>
      </c>
      <c r="V147" s="11">
        <f t="shared" si="57"/>
        <v>40.568940026037126</v>
      </c>
      <c r="W147" s="11">
        <f t="shared" si="57"/>
        <v>40.576103473293969</v>
      </c>
      <c r="X147" s="12">
        <f t="shared" si="57"/>
        <v>40.577584190168118</v>
      </c>
    </row>
    <row r="148" spans="1:24" x14ac:dyDescent="0.2">
      <c r="A148" s="15" t="s">
        <v>18</v>
      </c>
      <c r="B148" s="62">
        <f t="shared" si="41"/>
        <v>22.385662748748981</v>
      </c>
      <c r="C148" s="11">
        <f t="shared" si="41"/>
        <v>22.839306628608043</v>
      </c>
      <c r="D148" s="11">
        <f t="shared" ref="D148:X148" si="58">D97/D$102*$B$102</f>
        <v>23.612711225624501</v>
      </c>
      <c r="E148" s="11">
        <f t="shared" si="58"/>
        <v>24.300464946815485</v>
      </c>
      <c r="F148" s="11">
        <f t="shared" si="58"/>
        <v>24.822719588724382</v>
      </c>
      <c r="G148" s="11">
        <f t="shared" si="58"/>
        <v>25.056148693034658</v>
      </c>
      <c r="H148" s="11">
        <f t="shared" si="58"/>
        <v>25.013590366857727</v>
      </c>
      <c r="I148" s="11">
        <f t="shared" si="58"/>
        <v>24.828602945875179</v>
      </c>
      <c r="J148" s="11">
        <f t="shared" si="58"/>
        <v>24.584117408132666</v>
      </c>
      <c r="K148" s="11">
        <f t="shared" si="58"/>
        <v>24.460389613287536</v>
      </c>
      <c r="L148" s="11">
        <f t="shared" si="58"/>
        <v>24.666716342031705</v>
      </c>
      <c r="M148" s="11">
        <f t="shared" si="58"/>
        <v>25.297665019312806</v>
      </c>
      <c r="N148" s="11">
        <f t="shared" si="58"/>
        <v>26.518522658886596</v>
      </c>
      <c r="O148" s="11">
        <f t="shared" si="58"/>
        <v>28.152512338360129</v>
      </c>
      <c r="P148" s="11">
        <f t="shared" si="58"/>
        <v>29.822607776691374</v>
      </c>
      <c r="Q148" s="11">
        <f t="shared" si="58"/>
        <v>31.975459107184534</v>
      </c>
      <c r="R148" s="11">
        <f t="shared" si="58"/>
        <v>34.483360257154153</v>
      </c>
      <c r="S148" s="11">
        <f t="shared" si="58"/>
        <v>36.388903067082857</v>
      </c>
      <c r="T148" s="11">
        <f t="shared" si="58"/>
        <v>38.831952923896679</v>
      </c>
      <c r="U148" s="11">
        <f t="shared" si="58"/>
        <v>42.250796807238288</v>
      </c>
      <c r="V148" s="11">
        <f t="shared" si="58"/>
        <v>44.838577917378565</v>
      </c>
      <c r="W148" s="11">
        <f t="shared" si="58"/>
        <v>46.349910147886028</v>
      </c>
      <c r="X148" s="12">
        <f t="shared" si="58"/>
        <v>47.694621865465386</v>
      </c>
    </row>
    <row r="149" spans="1:24" x14ac:dyDescent="0.2">
      <c r="A149" s="15" t="s">
        <v>19</v>
      </c>
      <c r="B149" s="62">
        <f t="shared" si="41"/>
        <v>10.978121726987082</v>
      </c>
      <c r="C149" s="11">
        <f t="shared" si="41"/>
        <v>12.015908870815439</v>
      </c>
      <c r="D149" s="11">
        <f t="shared" ref="D149:X149" si="59">D98/D$102*$B$102</f>
        <v>12.647094363103257</v>
      </c>
      <c r="E149" s="11">
        <f t="shared" si="59"/>
        <v>13.030457091099096</v>
      </c>
      <c r="F149" s="11">
        <f t="shared" si="59"/>
        <v>13.367184670839464</v>
      </c>
      <c r="G149" s="11">
        <f t="shared" si="59"/>
        <v>13.781636442365814</v>
      </c>
      <c r="H149" s="11">
        <f t="shared" si="59"/>
        <v>14.26051563772879</v>
      </c>
      <c r="I149" s="11">
        <f t="shared" si="59"/>
        <v>14.869322845678143</v>
      </c>
      <c r="J149" s="11">
        <f t="shared" si="59"/>
        <v>15.504561370003264</v>
      </c>
      <c r="K149" s="11">
        <f t="shared" si="59"/>
        <v>16.006013328805924</v>
      </c>
      <c r="L149" s="11">
        <f t="shared" si="59"/>
        <v>16.293545278277211</v>
      </c>
      <c r="M149" s="11">
        <f t="shared" si="59"/>
        <v>16.390943614355631</v>
      </c>
      <c r="N149" s="11">
        <f t="shared" si="59"/>
        <v>16.421760184383622</v>
      </c>
      <c r="O149" s="11">
        <f t="shared" si="59"/>
        <v>16.448628991269025</v>
      </c>
      <c r="P149" s="11">
        <f t="shared" si="59"/>
        <v>16.594666942656577</v>
      </c>
      <c r="Q149" s="11">
        <f t="shared" si="59"/>
        <v>17.001401921170697</v>
      </c>
      <c r="R149" s="11">
        <f t="shared" si="59"/>
        <v>17.726833765868541</v>
      </c>
      <c r="S149" s="11">
        <f t="shared" si="59"/>
        <v>18.924722066668547</v>
      </c>
      <c r="T149" s="11">
        <f t="shared" si="59"/>
        <v>20.405928799920289</v>
      </c>
      <c r="U149" s="11">
        <f t="shared" si="59"/>
        <v>21.841315760088445</v>
      </c>
      <c r="V149" s="11">
        <f t="shared" si="59"/>
        <v>23.696600128079005</v>
      </c>
      <c r="W149" s="11">
        <f t="shared" si="59"/>
        <v>25.857333952508252</v>
      </c>
      <c r="X149" s="12">
        <f t="shared" si="59"/>
        <v>27.48100958226949</v>
      </c>
    </row>
    <row r="150" spans="1:24" x14ac:dyDescent="0.2">
      <c r="A150" s="15" t="s">
        <v>20</v>
      </c>
      <c r="B150" s="62">
        <f t="shared" si="41"/>
        <v>2.6044454788781568</v>
      </c>
      <c r="C150" s="11">
        <f t="shared" si="41"/>
        <v>2.4692983234704471</v>
      </c>
      <c r="D150" s="11">
        <f t="shared" ref="D150:X150" si="60">D99/D$102*$B$102</f>
        <v>2.7108450654991296</v>
      </c>
      <c r="E150" s="11">
        <f t="shared" si="60"/>
        <v>3.3129886343695891</v>
      </c>
      <c r="F150" s="11">
        <f t="shared" si="60"/>
        <v>3.9237824735227433</v>
      </c>
      <c r="G150" s="11">
        <f t="shared" si="60"/>
        <v>4.4301142283269117</v>
      </c>
      <c r="H150" s="11">
        <f t="shared" si="60"/>
        <v>4.8208755048558363</v>
      </c>
      <c r="I150" s="11">
        <f t="shared" si="60"/>
        <v>5.0868830306807071</v>
      </c>
      <c r="J150" s="11">
        <f t="shared" si="60"/>
        <v>5.314887645071833</v>
      </c>
      <c r="K150" s="11">
        <f t="shared" si="60"/>
        <v>5.5502133290162412</v>
      </c>
      <c r="L150" s="11">
        <f t="shared" si="60"/>
        <v>5.8265623718465598</v>
      </c>
      <c r="M150" s="11">
        <f t="shared" si="60"/>
        <v>6.122101532218279</v>
      </c>
      <c r="N150" s="11">
        <f t="shared" si="60"/>
        <v>6.4728157807717377</v>
      </c>
      <c r="O150" s="11">
        <f t="shared" si="60"/>
        <v>6.8338511677996543</v>
      </c>
      <c r="P150" s="11">
        <f t="shared" si="60"/>
        <v>7.1251356761243247</v>
      </c>
      <c r="Q150" s="11">
        <f t="shared" si="60"/>
        <v>7.3187693902951434</v>
      </c>
      <c r="R150" s="11">
        <f t="shared" si="60"/>
        <v>7.4333581463083904</v>
      </c>
      <c r="S150" s="11">
        <f t="shared" si="60"/>
        <v>7.5478701804104142</v>
      </c>
      <c r="T150" s="11">
        <f t="shared" si="60"/>
        <v>7.682550770322063</v>
      </c>
      <c r="U150" s="11">
        <f t="shared" si="60"/>
        <v>7.8761070726036833</v>
      </c>
      <c r="V150" s="11">
        <f t="shared" si="60"/>
        <v>8.2041316613798596</v>
      </c>
      <c r="W150" s="11">
        <f t="shared" si="60"/>
        <v>8.6867462307453973</v>
      </c>
      <c r="X150" s="12">
        <f t="shared" si="60"/>
        <v>9.422705791183061</v>
      </c>
    </row>
    <row r="151" spans="1:24" x14ac:dyDescent="0.2">
      <c r="A151" s="15" t="s">
        <v>21</v>
      </c>
      <c r="B151" s="63">
        <f t="shared" si="41"/>
        <v>0.14313976492493891</v>
      </c>
      <c r="C151" s="48">
        <f t="shared" si="41"/>
        <v>0.14215330017232053</v>
      </c>
      <c r="D151" s="48">
        <f t="shared" ref="D151:X151" si="61">D100/D$102*$B$102</f>
        <v>0.14105576960425747</v>
      </c>
      <c r="E151" s="48">
        <f t="shared" si="61"/>
        <v>0.13989909092712252</v>
      </c>
      <c r="F151" s="48">
        <f t="shared" si="61"/>
        <v>0.13870989658639624</v>
      </c>
      <c r="G151" s="48">
        <f t="shared" si="61"/>
        <v>0.13754702391056139</v>
      </c>
      <c r="H151" s="48">
        <f t="shared" si="61"/>
        <v>0.13643708702906218</v>
      </c>
      <c r="I151" s="48">
        <f t="shared" si="61"/>
        <v>0.13537603269692414</v>
      </c>
      <c r="J151" s="48">
        <f t="shared" si="61"/>
        <v>0.13428648954207376</v>
      </c>
      <c r="K151" s="48">
        <f t="shared" si="61"/>
        <v>0.13315143048134775</v>
      </c>
      <c r="L151" s="48">
        <f t="shared" si="61"/>
        <v>0.132012824747581</v>
      </c>
      <c r="M151" s="48">
        <f t="shared" si="61"/>
        <v>0.13090277904361136</v>
      </c>
      <c r="N151" s="48">
        <f t="shared" si="61"/>
        <v>0.1298110911830716</v>
      </c>
      <c r="O151" s="48">
        <f t="shared" si="61"/>
        <v>0.12869457275395393</v>
      </c>
      <c r="P151" s="48">
        <f t="shared" si="61"/>
        <v>0.12759969666088439</v>
      </c>
      <c r="Q151" s="48">
        <f t="shared" si="61"/>
        <v>0.12655434198979676</v>
      </c>
      <c r="R151" s="48">
        <f t="shared" si="61"/>
        <v>0.12559380441116039</v>
      </c>
      <c r="S151" s="48">
        <f t="shared" si="61"/>
        <v>0.12474420225192229</v>
      </c>
      <c r="T151" s="48">
        <f t="shared" si="61"/>
        <v>0.12383448672835934</v>
      </c>
      <c r="U151" s="48">
        <f t="shared" si="61"/>
        <v>0.12286550005629508</v>
      </c>
      <c r="V151" s="48">
        <f t="shared" si="61"/>
        <v>0.1219572737124444</v>
      </c>
      <c r="W151" s="48">
        <f t="shared" si="61"/>
        <v>0.1211647596667127</v>
      </c>
      <c r="X151" s="64">
        <f t="shared" si="61"/>
        <v>0.12050590180982086</v>
      </c>
    </row>
    <row r="152" spans="1:24" x14ac:dyDescent="0.2">
      <c r="A152" s="16" t="s">
        <v>24</v>
      </c>
      <c r="B152" s="18">
        <f>SUM(B131:B151)</f>
        <v>415.06866053764696</v>
      </c>
      <c r="C152" s="18">
        <f>SUM(C131:C151)</f>
        <v>415.82998676273962</v>
      </c>
      <c r="D152" s="18">
        <f t="shared" ref="D152:X152" si="62">SUM(D131:D151)</f>
        <v>416.84119630555307</v>
      </c>
      <c r="E152" s="18">
        <f t="shared" si="62"/>
        <v>417.87003047465907</v>
      </c>
      <c r="F152" s="18">
        <f t="shared" si="62"/>
        <v>418.90643109927572</v>
      </c>
      <c r="G152" s="18">
        <f t="shared" si="62"/>
        <v>419.860633822409</v>
      </c>
      <c r="H152" s="18">
        <f t="shared" si="62"/>
        <v>420.70989032030718</v>
      </c>
      <c r="I152" s="18">
        <f t="shared" si="62"/>
        <v>421.50986920318059</v>
      </c>
      <c r="J152" s="18">
        <f t="shared" si="62"/>
        <v>422.30418091245457</v>
      </c>
      <c r="K152" s="18">
        <f t="shared" si="62"/>
        <v>423.14098282333885</v>
      </c>
      <c r="L152" s="18">
        <f t="shared" si="62"/>
        <v>424.06025972150553</v>
      </c>
      <c r="M152" s="18">
        <f t="shared" si="62"/>
        <v>425.06299507808143</v>
      </c>
      <c r="N152" s="18">
        <f t="shared" si="62"/>
        <v>426.18059136474858</v>
      </c>
      <c r="O152" s="18">
        <f t="shared" si="62"/>
        <v>427.3571893704331</v>
      </c>
      <c r="P152" s="18">
        <f t="shared" si="62"/>
        <v>428.48662666838408</v>
      </c>
      <c r="Q152" s="18">
        <f t="shared" si="62"/>
        <v>429.61575225877152</v>
      </c>
      <c r="R152" s="18">
        <f t="shared" si="62"/>
        <v>430.72279701785692</v>
      </c>
      <c r="S152" s="18">
        <f t="shared" si="62"/>
        <v>431.73213444089293</v>
      </c>
      <c r="T152" s="18">
        <f t="shared" si="62"/>
        <v>432.89615478750619</v>
      </c>
      <c r="U152" s="18">
        <f t="shared" si="62"/>
        <v>434.21141721695841</v>
      </c>
      <c r="V152" s="18">
        <f t="shared" si="62"/>
        <v>435.48293672489064</v>
      </c>
      <c r="W152" s="18">
        <f t="shared" si="62"/>
        <v>436.61482572476439</v>
      </c>
      <c r="X152" s="18">
        <f t="shared" si="62"/>
        <v>437.5240433646623</v>
      </c>
    </row>
    <row r="153" spans="1:24" x14ac:dyDescent="0.2">
      <c r="A153" s="14" t="s">
        <v>24</v>
      </c>
      <c r="B153" s="25">
        <f>B128+B152</f>
        <v>675</v>
      </c>
      <c r="C153" s="25">
        <f>C128+C152</f>
        <v>675</v>
      </c>
      <c r="D153" s="25">
        <f t="shared" ref="D153:X153" si="63">D128+D152</f>
        <v>675</v>
      </c>
      <c r="E153" s="25">
        <f t="shared" si="63"/>
        <v>675.00000000000023</v>
      </c>
      <c r="F153" s="25">
        <f t="shared" si="63"/>
        <v>675.00000000000011</v>
      </c>
      <c r="G153" s="25">
        <f t="shared" si="63"/>
        <v>675</v>
      </c>
      <c r="H153" s="25">
        <f t="shared" si="63"/>
        <v>674.99999999999989</v>
      </c>
      <c r="I153" s="25">
        <f t="shared" si="63"/>
        <v>675</v>
      </c>
      <c r="J153" s="25">
        <f t="shared" si="63"/>
        <v>675</v>
      </c>
      <c r="K153" s="25">
        <f t="shared" si="63"/>
        <v>674.99999999999989</v>
      </c>
      <c r="L153" s="25">
        <f t="shared" si="63"/>
        <v>675</v>
      </c>
      <c r="M153" s="25">
        <f t="shared" si="63"/>
        <v>675</v>
      </c>
      <c r="N153" s="25">
        <f t="shared" si="63"/>
        <v>674.99999999999989</v>
      </c>
      <c r="O153" s="25">
        <f t="shared" si="63"/>
        <v>674.99999999999977</v>
      </c>
      <c r="P153" s="25">
        <f t="shared" si="63"/>
        <v>675.00000000000011</v>
      </c>
      <c r="Q153" s="25">
        <f t="shared" si="63"/>
        <v>675</v>
      </c>
      <c r="R153" s="25">
        <f t="shared" si="63"/>
        <v>675</v>
      </c>
      <c r="S153" s="25">
        <f t="shared" si="63"/>
        <v>675.00000000000011</v>
      </c>
      <c r="T153" s="25">
        <f t="shared" si="63"/>
        <v>675</v>
      </c>
      <c r="U153" s="25">
        <f t="shared" si="63"/>
        <v>675</v>
      </c>
      <c r="V153" s="25">
        <f t="shared" si="63"/>
        <v>675</v>
      </c>
      <c r="W153" s="25">
        <f t="shared" si="63"/>
        <v>675</v>
      </c>
      <c r="X153" s="25">
        <f t="shared" si="63"/>
        <v>675.00000000000023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4">D6</f>
        <v>48339.879751275665</v>
      </c>
      <c r="C158" s="60">
        <f>B158*Předpoklady!$X6</f>
        <v>50744.910805252795</v>
      </c>
      <c r="D158" s="60">
        <f>C158*Předpoklady!$X6</f>
        <v>53269.598225781847</v>
      </c>
      <c r="E158" s="60">
        <f>D158*Předpoklady!$X6</f>
        <v>55919.895219177022</v>
      </c>
      <c r="F158" s="60">
        <f>E158*Předpoklady!$X6</f>
        <v>58702.051178795824</v>
      </c>
      <c r="G158" s="60">
        <f>F158*Předpoklady!$X6</f>
        <v>61622.62642109218</v>
      </c>
      <c r="H158" s="60">
        <f>G158*Předpoklady!$X6</f>
        <v>64688.507654825436</v>
      </c>
      <c r="I158" s="60">
        <f>H158*Předpoklady!$X6</f>
        <v>67906.924219901543</v>
      </c>
      <c r="J158" s="60">
        <f>I158*Předpoklady!$X6</f>
        <v>71285.465134137572</v>
      </c>
      <c r="K158" s="60">
        <f>J158*Předpoklady!$X6</f>
        <v>74832.096988145873</v>
      </c>
      <c r="L158" s="60">
        <f>K158*Předpoklady!$X6</f>
        <v>78555.182730533765</v>
      </c>
      <c r="M158" s="60">
        <f>L158*Předpoklady!$X6</f>
        <v>82463.501387714452</v>
      </c>
      <c r="N158" s="60">
        <f>M158*Předpoklady!$X6</f>
        <v>86566.268764828288</v>
      </c>
      <c r="O158" s="60">
        <f>N158*Předpoklady!$X6</f>
        <v>90873.159176587083</v>
      </c>
      <c r="P158" s="60">
        <f>O158*Předpoklady!$X6</f>
        <v>95394.328259282847</v>
      </c>
      <c r="Q158" s="60">
        <f>P158*Předpoklady!$X6</f>
        <v>100140.4369177515</v>
      </c>
      <c r="R158" s="60">
        <f>Q158*Předpoklady!$X6</f>
        <v>105122.67646375853</v>
      </c>
      <c r="S158" s="60">
        <f>R158*Předpoklady!$X6</f>
        <v>110352.79500508275</v>
      </c>
      <c r="T158" s="60">
        <f>S158*Předpoklady!$X6</f>
        <v>115843.12514752363</v>
      </c>
      <c r="U158" s="60">
        <f>T158*Předpoklady!$X6</f>
        <v>121606.61307515344</v>
      </c>
      <c r="V158" s="60">
        <f>U158*Předpoklady!$X6</f>
        <v>127656.84907738527</v>
      </c>
      <c r="W158" s="60">
        <f>V158*Předpoklady!$X6</f>
        <v>134008.09959483988</v>
      </c>
      <c r="X158" s="61">
        <f>W158*Předpoklady!$X6</f>
        <v>140675.34085957523</v>
      </c>
    </row>
    <row r="159" spans="1:24" x14ac:dyDescent="0.2">
      <c r="A159" s="15" t="s">
        <v>2</v>
      </c>
      <c r="B159" s="62">
        <f t="shared" si="64"/>
        <v>48339.879751275665</v>
      </c>
      <c r="C159" s="11">
        <f>B159*Předpoklady!$X7</f>
        <v>49845.825669230784</v>
      </c>
      <c r="D159" s="11">
        <f>C159*Předpoklady!$X7</f>
        <v>51398.68674542533</v>
      </c>
      <c r="E159" s="11">
        <f>D159*Předpoklady!$X7</f>
        <v>52999.924541025859</v>
      </c>
      <c r="F159" s="11">
        <f>E159*Předpoklady!$X7</f>
        <v>54651.046149626491</v>
      </c>
      <c r="G159" s="11">
        <f>F159*Předpoklady!$X7</f>
        <v>56353.605615733461</v>
      </c>
      <c r="H159" s="11">
        <f>G159*Předpoklady!$X7</f>
        <v>58109.205397440142</v>
      </c>
      <c r="I159" s="11">
        <f>H159*Předpoklady!$X7</f>
        <v>59919.497874669185</v>
      </c>
      <c r="J159" s="11">
        <f>I159*Předpoklady!$X7</f>
        <v>61786.186904401358</v>
      </c>
      <c r="K159" s="11">
        <f>J159*Předpoklady!$X7</f>
        <v>63711.029424354878</v>
      </c>
      <c r="L159" s="11">
        <f>K159*Předpoklady!$X7</f>
        <v>65695.837106624589</v>
      </c>
      <c r="M159" s="11">
        <f>L159*Předpoklady!$X7</f>
        <v>67742.478062837457</v>
      </c>
      <c r="N159" s="11">
        <f>M159*Předpoklady!$X7</f>
        <v>69852.878602429249</v>
      </c>
      <c r="O159" s="11">
        <f>N159*Předpoklady!$X7</f>
        <v>72029.025045697286</v>
      </c>
      <c r="P159" s="11">
        <f>O159*Předpoklady!$X7</f>
        <v>74272.965593335757</v>
      </c>
      <c r="Q159" s="11">
        <f>P159*Předpoklady!$X7</f>
        <v>76586.812254213175</v>
      </c>
      <c r="R159" s="11">
        <f>Q159*Předpoklady!$X7</f>
        <v>78972.742833206474</v>
      </c>
      <c r="S159" s="11">
        <f>R159*Předpoklady!$X7</f>
        <v>81433.002980962599</v>
      </c>
      <c r="T159" s="11">
        <f>S159*Předpoklady!$X7</f>
        <v>83969.908307516947</v>
      </c>
      <c r="U159" s="11">
        <f>T159*Předpoklady!$X7</f>
        <v>86585.846561757935</v>
      </c>
      <c r="V159" s="11">
        <f>U159*Předpoklady!$X7</f>
        <v>89283.279878789035</v>
      </c>
      <c r="W159" s="11">
        <f>V159*Předpoklady!$X7</f>
        <v>92064.747097303552</v>
      </c>
      <c r="X159" s="12">
        <f>W159*Předpoklady!$X7</f>
        <v>94932.866149153211</v>
      </c>
    </row>
    <row r="160" spans="1:24" x14ac:dyDescent="0.2">
      <c r="A160" s="15" t="s">
        <v>3</v>
      </c>
      <c r="B160" s="62">
        <f t="shared" si="64"/>
        <v>48339.879751275665</v>
      </c>
      <c r="C160" s="11">
        <f>B160*Předpoklady!$X8</f>
        <v>49590.109618776238</v>
      </c>
      <c r="D160" s="11">
        <f>C160*Předpoklady!$X8</f>
        <v>50872.674583708438</v>
      </c>
      <c r="E160" s="11">
        <f>D160*Předpoklady!$X8</f>
        <v>52188.41093910372</v>
      </c>
      <c r="F160" s="11">
        <f>E160*Předpoklady!$X8</f>
        <v>53538.176607309368</v>
      </c>
      <c r="G160" s="11">
        <f>F160*Předpoklady!$X8</f>
        <v>54922.851699394436</v>
      </c>
      <c r="H160" s="11">
        <f>G160*Předpoklady!$X8</f>
        <v>56343.339089023815</v>
      </c>
      <c r="I160" s="11">
        <f>H160*Předpoklady!$X8</f>
        <v>57800.56500117456</v>
      </c>
      <c r="J160" s="11">
        <f>I160*Předpoklady!$X8</f>
        <v>59295.47961607841</v>
      </c>
      <c r="K160" s="11">
        <f>J160*Předpoklady!$X8</f>
        <v>60829.057688784233</v>
      </c>
      <c r="L160" s="11">
        <f>K160*Předpoklady!$X8</f>
        <v>62402.299184744435</v>
      </c>
      <c r="M160" s="11">
        <f>L160*Předpoklady!$X8</f>
        <v>64016.229931839756</v>
      </c>
      <c r="N160" s="11">
        <f>M160*Předpoklady!$X8</f>
        <v>65671.902289267542</v>
      </c>
      <c r="O160" s="11">
        <f>N160*Předpoklady!$X8</f>
        <v>67370.395833729752</v>
      </c>
      <c r="P160" s="11">
        <f>O160*Předpoklady!$X8</f>
        <v>69112.818063368046</v>
      </c>
      <c r="Q160" s="11">
        <f>P160*Předpoklady!$X8</f>
        <v>70900.305119904951</v>
      </c>
      <c r="R160" s="11">
        <f>Q160*Předpoklady!$X8</f>
        <v>72734.022529462018</v>
      </c>
      <c r="S160" s="11">
        <f>R160*Předpoklady!$X8</f>
        <v>74615.165962537954</v>
      </c>
      <c r="T160" s="11">
        <f>S160*Předpoklady!$X8</f>
        <v>76544.962013642435</v>
      </c>
      <c r="U160" s="11">
        <f>T160*Předpoklady!$X8</f>
        <v>78524.669001093658</v>
      </c>
      <c r="V160" s="11">
        <f>U160*Předpoklady!$X8</f>
        <v>80555.57778750149</v>
      </c>
      <c r="W160" s="11">
        <f>V160*Předpoklady!$X8</f>
        <v>82639.012621470902</v>
      </c>
      <c r="X160" s="12">
        <f>W160*Předpoklady!$X8</f>
        <v>84776.332001074727</v>
      </c>
    </row>
    <row r="161" spans="1:24" x14ac:dyDescent="0.2">
      <c r="A161" s="15" t="s">
        <v>4</v>
      </c>
      <c r="B161" s="62">
        <f t="shared" si="64"/>
        <v>48339.879751275665</v>
      </c>
      <c r="C161" s="11">
        <f>B161*Předpoklady!$X9</f>
        <v>50707.239908078736</v>
      </c>
      <c r="D161" s="11">
        <f>C161*Předpoklady!$X9</f>
        <v>53190.537343601885</v>
      </c>
      <c r="E161" s="11">
        <f>D161*Předpoklady!$X9</f>
        <v>55795.449881119443</v>
      </c>
      <c r="F161" s="11">
        <f>E161*Předpoklady!$X9</f>
        <v>58527.933405263488</v>
      </c>
      <c r="G161" s="11">
        <f>F161*Předpoklady!$X9</f>
        <v>61394.235479587289</v>
      </c>
      <c r="H161" s="11">
        <f>G161*Předpoklady!$X9</f>
        <v>64400.90963102485</v>
      </c>
      <c r="I161" s="11">
        <f>H161*Předpoklady!$X9</f>
        <v>67554.830333906619</v>
      </c>
      <c r="J161" s="11">
        <f>I161*Předpoklady!$X9</f>
        <v>70863.208727790858</v>
      </c>
      <c r="K161" s="11">
        <f>J161*Předpoklady!$X9</f>
        <v>74333.609105048003</v>
      </c>
      <c r="L161" s="11">
        <f>K161*Předpoklady!$X9</f>
        <v>77973.966205895384</v>
      </c>
      <c r="M161" s="11">
        <f>L161*Předpoklady!$X9</f>
        <v>81792.603360425637</v>
      </c>
      <c r="N161" s="11">
        <f>M161*Předpoklady!$X9</f>
        <v>85798.251519108919</v>
      </c>
      <c r="O161" s="11">
        <f>N161*Předpoklady!$X9</f>
        <v>90000.069215280309</v>
      </c>
      <c r="P161" s="11">
        <f>O161*Předpoklady!$X9</f>
        <v>94407.66350525475</v>
      </c>
      <c r="Q161" s="11">
        <f>P161*Předpoklady!$X9</f>
        <v>99031.11193394709</v>
      </c>
      <c r="R161" s="11">
        <f>Q161*Předpoklady!$X9</f>
        <v>103880.98557621955</v>
      </c>
      <c r="S161" s="11">
        <f>R161*Předpoklady!$X9</f>
        <v>108968.37320663845</v>
      </c>
      <c r="T161" s="11">
        <f>S161*Předpoklady!$X9</f>
        <v>114304.90665290206</v>
      </c>
      <c r="U161" s="11">
        <f>T161*Předpoklady!$X9</f>
        <v>119902.7873909077</v>
      </c>
      <c r="V161" s="11">
        <f>U161*Předpoklady!$X9</f>
        <v>125774.81444226531</v>
      </c>
      <c r="W161" s="11">
        <f>V161*Předpoklady!$X9</f>
        <v>131934.4136380424</v>
      </c>
      <c r="X161" s="12">
        <f>W161*Předpoklady!$X9</f>
        <v>138395.66831564915</v>
      </c>
    </row>
    <row r="162" spans="1:24" x14ac:dyDescent="0.2">
      <c r="A162" s="15" t="s">
        <v>5</v>
      </c>
      <c r="B162" s="62">
        <f t="shared" si="64"/>
        <v>48339.879751275665</v>
      </c>
      <c r="C162" s="11">
        <f>B162*Předpoklady!$X10</f>
        <v>50545.83953808817</v>
      </c>
      <c r="D162" s="11">
        <f>C162*Předpoklady!$X10</f>
        <v>52852.466902190325</v>
      </c>
      <c r="E162" s="11">
        <f>D162*Předpoklady!$X10</f>
        <v>55264.355744693996</v>
      </c>
      <c r="F162" s="11">
        <f>E162*Předpoklady!$X10</f>
        <v>57786.309606477829</v>
      </c>
      <c r="G162" s="11">
        <f>F162*Předpoklady!$X10</f>
        <v>60423.351234965194</v>
      </c>
      <c r="H162" s="11">
        <f>G162*Předpoklady!$X10</f>
        <v>63180.732587475977</v>
      </c>
      <c r="I162" s="11">
        <f>H162*Předpoklady!$X10</f>
        <v>66063.945291074982</v>
      </c>
      <c r="J162" s="11">
        <f>I162*Předpoklady!$X10</f>
        <v>69078.731579748928</v>
      </c>
      <c r="K162" s="11">
        <f>J162*Předpoklady!$X10</f>
        <v>72231.095730694506</v>
      </c>
      <c r="L162" s="11">
        <f>K162*Předpoklady!$X10</f>
        <v>75527.316022494299</v>
      </c>
      <c r="M162" s="11">
        <f>L162*Předpoklady!$X10</f>
        <v>78973.957238996401</v>
      </c>
      <c r="N162" s="11">
        <f>M162*Předpoklady!$X10</f>
        <v>82577.883743800732</v>
      </c>
      <c r="O162" s="11">
        <f>N162*Předpoklady!$X10</f>
        <v>86346.273151391171</v>
      </c>
      <c r="P162" s="11">
        <f>O162*Předpoklady!$X10</f>
        <v>90286.630622141209</v>
      </c>
      <c r="Q162" s="11">
        <f>P162*Předpoklady!$X10</f>
        <v>94406.803809663092</v>
      </c>
      <c r="R162" s="11">
        <f>Q162*Předpoklady!$X10</f>
        <v>98714.99849026982</v>
      </c>
      <c r="S162" s="11">
        <f>R162*Předpoklady!$X10</f>
        <v>103219.79490567766</v>
      </c>
      <c r="T162" s="11">
        <f>S162*Předpoklady!$X10</f>
        <v>107930.16485149761</v>
      </c>
      <c r="U162" s="11">
        <f>T162*Předpoklady!$X10</f>
        <v>112855.48954554932</v>
      </c>
      <c r="V162" s="11">
        <f>U162*Předpoklady!$X10</f>
        <v>118005.57831158419</v>
      </c>
      <c r="W162" s="11">
        <f>V162*Předpoklady!$X10</f>
        <v>123390.68811562832</v>
      </c>
      <c r="X162" s="12">
        <f>W162*Předpoklady!$X10</f>
        <v>129021.54399385414</v>
      </c>
    </row>
    <row r="163" spans="1:24" x14ac:dyDescent="0.2">
      <c r="A163" s="15" t="s">
        <v>6</v>
      </c>
      <c r="B163" s="62">
        <f t="shared" si="64"/>
        <v>48339.879751275665</v>
      </c>
      <c r="C163" s="11">
        <f>B163*Předpoklady!$X11</f>
        <v>50944.978303742217</v>
      </c>
      <c r="D163" s="11">
        <f>C163*Předpoklady!$X11</f>
        <v>53690.468981778431</v>
      </c>
      <c r="E163" s="11">
        <f>D163*Předpoklady!$X11</f>
        <v>56583.917698352663</v>
      </c>
      <c r="F163" s="11">
        <f>E163*Předpoklady!$X11</f>
        <v>59633.29810325479</v>
      </c>
      <c r="G163" s="11">
        <f>F163*Předpoklady!$X11</f>
        <v>62847.013556560109</v>
      </c>
      <c r="H163" s="11">
        <f>G163*Předpoklady!$X11</f>
        <v>66233.920286271619</v>
      </c>
      <c r="I163" s="11">
        <f>H163*Předpoklady!$X11</f>
        <v>69803.351793957525</v>
      </c>
      <c r="J163" s="11">
        <f>I163*Předpoklady!$X11</f>
        <v>73565.144575640094</v>
      </c>
      <c r="K163" s="11">
        <f>J163*Předpoklady!$X11</f>
        <v>77529.665228816419</v>
      </c>
      <c r="L163" s="11">
        <f>K163*Předpoklady!$X11</f>
        <v>81707.839020311556</v>
      </c>
      <c r="M163" s="11">
        <f>L163*Předpoklady!$X11</f>
        <v>86111.179993690093</v>
      </c>
      <c r="N163" s="11">
        <f>M163*Předpoklady!$X11</f>
        <v>90751.822699195152</v>
      </c>
      <c r="O163" s="11">
        <f>N163*Předpoklady!$X11</f>
        <v>95642.555633654629</v>
      </c>
      <c r="P163" s="11">
        <f>O163*Předpoklady!$X11</f>
        <v>100796.85648250728</v>
      </c>
      <c r="Q163" s="11">
        <f>P163*Předpoklady!$X11</f>
        <v>106228.92926106708</v>
      </c>
      <c r="R163" s="11">
        <f>Q163*Předpoklady!$X11</f>
        <v>111953.74345737825</v>
      </c>
      <c r="S163" s="11">
        <f>R163*Předpoklady!$X11</f>
        <v>117987.07528452935</v>
      </c>
      <c r="T163" s="11">
        <f>S163*Předpoklady!$X11</f>
        <v>124345.55115610779</v>
      </c>
      <c r="U163" s="11">
        <f>T163*Předpoklady!$X11</f>
        <v>131046.69350460285</v>
      </c>
      <c r="V163" s="11">
        <f>U163*Předpoklady!$X11</f>
        <v>138108.96906902149</v>
      </c>
      <c r="W163" s="11">
        <f>V163*Předpoklady!$X11</f>
        <v>145551.83978478616</v>
      </c>
      <c r="X163" s="12">
        <f>W163*Předpoklady!$X11</f>
        <v>153395.81641615508</v>
      </c>
    </row>
    <row r="164" spans="1:24" x14ac:dyDescent="0.2">
      <c r="A164" s="15" t="s">
        <v>7</v>
      </c>
      <c r="B164" s="62">
        <f t="shared" si="64"/>
        <v>48339.879751275665</v>
      </c>
      <c r="C164" s="11">
        <f>B164*Předpoklady!$X12</f>
        <v>50707.000851942954</v>
      </c>
      <c r="D164" s="11">
        <f>C164*Předpoklady!$X12</f>
        <v>53190.035817809221</v>
      </c>
      <c r="E164" s="11">
        <f>D164*Předpoklady!$X12</f>
        <v>55794.660752281925</v>
      </c>
      <c r="F164" s="11">
        <f>E164*Předpoklady!$X12</f>
        <v>58526.8297078287</v>
      </c>
      <c r="G164" s="11">
        <f>F164*Předpoklady!$X12</f>
        <v>61392.788296666651</v>
      </c>
      <c r="H164" s="11">
        <f>G164*Předpoklady!$X12</f>
        <v>64399.087967943851</v>
      </c>
      <c r="I164" s="11">
        <f>H164*Předpoklady!$X12</f>
        <v>67552.600984049888</v>
      </c>
      <c r="J164" s="11">
        <f>I164*Předpoklady!$X12</f>
        <v>70860.536130290755</v>
      </c>
      <c r="K164" s="11">
        <f>J164*Předpoklady!$X12</f>
        <v>74330.455193839545</v>
      </c>
      <c r="L164" s="11">
        <f>K164*Předpoklady!$X12</f>
        <v>77970.290249633181</v>
      </c>
      <c r="M164" s="11">
        <f>L164*Předpoklady!$X12</f>
        <v>81788.361792729833</v>
      </c>
      <c r="N164" s="11">
        <f>M164*Předpoklady!$X12</f>
        <v>85793.397758576888</v>
      </c>
      <c r="O164" s="11">
        <f>N164*Předpoklady!$X12</f>
        <v>89994.553474668835</v>
      </c>
      <c r="P164" s="11">
        <f>O164*Předpoklady!$X12</f>
        <v>94401.432589203614</v>
      </c>
      <c r="Q164" s="11">
        <f>P164*Předpoklady!$X12</f>
        <v>99024.109024579462</v>
      </c>
      <c r="R164" s="11">
        <f>Q164*Předpoklady!$X12</f>
        <v>103873.1500059169</v>
      </c>
      <c r="S164" s="11">
        <f>R164*Předpoklady!$X12</f>
        <v>108959.64021724796</v>
      </c>
      <c r="T164" s="11">
        <f>S164*Předpoklady!$X12</f>
        <v>114295.2071405926</v>
      </c>
      <c r="U164" s="11">
        <f>T164*Předpoklady!$X12</f>
        <v>119892.04763584632</v>
      </c>
      <c r="V164" s="11">
        <f>U164*Předpoklady!$X12</f>
        <v>125762.95582223935</v>
      </c>
      <c r="W164" s="11">
        <f>V164*Předpoklady!$X12</f>
        <v>131921.3523251031</v>
      </c>
      <c r="X164" s="12">
        <f>W164*Předpoklady!$X12</f>
        <v>138381.31495480068</v>
      </c>
    </row>
    <row r="165" spans="1:24" x14ac:dyDescent="0.2">
      <c r="A165" s="15" t="s">
        <v>8</v>
      </c>
      <c r="B165" s="62">
        <f t="shared" si="64"/>
        <v>48339.879751275665</v>
      </c>
      <c r="C165" s="11">
        <f>B165*Předpoklady!$X13</f>
        <v>50620.346318399061</v>
      </c>
      <c r="D165" s="11">
        <f>C165*Předpoklady!$X13</f>
        <v>53008.395440351429</v>
      </c>
      <c r="E165" s="11">
        <f>D165*Předpoklady!$X13</f>
        <v>55509.102397020833</v>
      </c>
      <c r="F165" s="11">
        <f>E165*Předpoklady!$X13</f>
        <v>58127.781898061476</v>
      </c>
      <c r="G165" s="11">
        <f>F165*Předpoklady!$X13</f>
        <v>60869.999378155051</v>
      </c>
      <c r="H165" s="11">
        <f>G165*Předpoklady!$X13</f>
        <v>63741.582825133759</v>
      </c>
      <c r="I165" s="11">
        <f>H165*Předpoklady!$X13</f>
        <v>66748.635166102991</v>
      </c>
      <c r="J165" s="11">
        <f>I165*Předpoklady!$X13</f>
        <v>69897.547237887731</v>
      </c>
      <c r="K165" s="11">
        <f>J165*Předpoklady!$X13</f>
        <v>73195.011369368629</v>
      </c>
      <c r="L165" s="11">
        <f>K165*Předpoklady!$X13</f>
        <v>76648.035604573874</v>
      </c>
      <c r="M165" s="11">
        <f>L165*Předpoklady!$X13</f>
        <v>80263.958596755125</v>
      </c>
      <c r="N165" s="11">
        <f>M165*Předpoklady!$X13</f>
        <v>84050.465205101544</v>
      </c>
      <c r="O165" s="11">
        <f>N165*Předpoklady!$X13</f>
        <v>88015.602827239389</v>
      </c>
      <c r="P165" s="11">
        <f>O165*Předpoklady!$X13</f>
        <v>92167.798502228296</v>
      </c>
      <c r="Q165" s="11">
        <f>P165*Předpoklady!$X13</f>
        <v>96515.876820403064</v>
      </c>
      <c r="R165" s="11">
        <f>Q165*Předpoklady!$X13</f>
        <v>101069.07867812429</v>
      </c>
      <c r="S165" s="11">
        <f>R165*Předpoklady!$X13</f>
        <v>105837.08091729709</v>
      </c>
      <c r="T165" s="11">
        <f>S165*Předpoklady!$X13</f>
        <v>110830.01689139745</v>
      </c>
      <c r="U165" s="11">
        <f>T165*Předpoklady!$X13</f>
        <v>116058.49800171472</v>
      </c>
      <c r="V165" s="11">
        <f>U165*Předpoklady!$X13</f>
        <v>121533.63624958103</v>
      </c>
      <c r="W165" s="11">
        <f>V165*Předpoklady!$X13</f>
        <v>127267.06785251736</v>
      </c>
      <c r="X165" s="12">
        <f>W165*Předpoklady!$X13</f>
        <v>133270.97797448724</v>
      </c>
    </row>
    <row r="166" spans="1:24" x14ac:dyDescent="0.2">
      <c r="A166" s="15" t="s">
        <v>9</v>
      </c>
      <c r="B166" s="62">
        <f t="shared" si="64"/>
        <v>48339.879751275665</v>
      </c>
      <c r="C166" s="11">
        <f>B166*Předpoklady!$X14</f>
        <v>50599.520319404015</v>
      </c>
      <c r="D166" s="11">
        <f>C166*Předpoklady!$X14</f>
        <v>52964.787453494122</v>
      </c>
      <c r="E166" s="11">
        <f>D166*Předpoklady!$X14</f>
        <v>55440.618651834091</v>
      </c>
      <c r="F166" s="11">
        <f>E166*Předpoklady!$X14</f>
        <v>58032.1822153432</v>
      </c>
      <c r="G166" s="11">
        <f>F166*Předpoklady!$X14</f>
        <v>60744.888036406934</v>
      </c>
      <c r="H166" s="11">
        <f>G166*Předpoklady!$X14</f>
        <v>63584.398892034529</v>
      </c>
      <c r="I166" s="11">
        <f>H166*Předpoklady!$X14</f>
        <v>66556.64226491352</v>
      </c>
      <c r="J166" s="11">
        <f>I166*Předpoklady!$X14</f>
        <v>69667.82271703775</v>
      </c>
      <c r="K166" s="11">
        <f>J166*Předpoklady!$X14</f>
        <v>72924.434841738752</v>
      </c>
      <c r="L166" s="11">
        <f>K166*Předpoklady!$X14</f>
        <v>76333.276821157968</v>
      </c>
      <c r="M166" s="11">
        <f>L166*Předpoklady!$X14</f>
        <v>79901.464617461053</v>
      </c>
      <c r="N166" s="11">
        <f>M166*Předpoklady!$X14</f>
        <v>83636.446827418302</v>
      </c>
      <c r="O166" s="11">
        <f>N166*Předpoklady!$X14</f>
        <v>87546.020231360351</v>
      </c>
      <c r="P166" s="11">
        <f>O166*Předpoklady!$X14</f>
        <v>91638.346068967483</v>
      </c>
      <c r="Q166" s="11">
        <f>P166*Předpoklady!$X14</f>
        <v>95921.967075868306</v>
      </c>
      <c r="R166" s="11">
        <f>Q166*Předpoklady!$X14</f>
        <v>100405.82531661175</v>
      </c>
      <c r="S166" s="11">
        <f>R166*Předpoklady!$X14</f>
        <v>105099.28085123867</v>
      </c>
      <c r="T166" s="11">
        <f>S166*Předpoklady!$X14</f>
        <v>110012.13127441969</v>
      </c>
      <c r="U166" s="11">
        <f>T166*Předpoklady!$X14</f>
        <v>115154.63216794706</v>
      </c>
      <c r="V166" s="11">
        <f>U166*Předpoklady!$X14</f>
        <v>120537.51850927529</v>
      </c>
      <c r="W166" s="11">
        <f>V166*Předpoklady!$X14</f>
        <v>126172.02708080092</v>
      </c>
      <c r="X166" s="12">
        <f>W166*Předpoklady!$X14</f>
        <v>132069.91992666063</v>
      </c>
    </row>
    <row r="167" spans="1:24" x14ac:dyDescent="0.2">
      <c r="A167" s="15" t="s">
        <v>10</v>
      </c>
      <c r="B167" s="62">
        <f t="shared" si="64"/>
        <v>48339.879751275665</v>
      </c>
      <c r="C167" s="11">
        <f>B167*Předpoklady!$X15</f>
        <v>50243.923530595828</v>
      </c>
      <c r="D167" s="11">
        <f>C167*Předpoklady!$X15</f>
        <v>52222.965070196355</v>
      </c>
      <c r="E167" s="11">
        <f>D167*Předpoklady!$X15</f>
        <v>54279.958432430314</v>
      </c>
      <c r="F167" s="11">
        <f>E167*Předpoklady!$X15</f>
        <v>56417.974036250649</v>
      </c>
      <c r="G167" s="11">
        <f>F167*Předpoklady!$X15</f>
        <v>58640.203240342431</v>
      </c>
      <c r="H167" s="11">
        <f>G167*Předpoklady!$X15</f>
        <v>60949.963106778545</v>
      </c>
      <c r="I167" s="11">
        <f>H167*Předpoklady!$X15</f>
        <v>63350.701352309508</v>
      </c>
      <c r="J167" s="11">
        <f>I167*Předpoklady!$X15</f>
        <v>65846.001494678014</v>
      </c>
      <c r="K167" s="11">
        <f>J167*Předpoklady!$X15</f>
        <v>68439.58820163997</v>
      </c>
      <c r="L167" s="11">
        <f>K167*Předpoklady!$X15</f>
        <v>71135.332850676408</v>
      </c>
      <c r="M167" s="11">
        <f>L167*Předpoklady!$X15</f>
        <v>73937.259307695072</v>
      </c>
      <c r="N167" s="11">
        <f>M167*Předpoklady!$X15</f>
        <v>76849.549933347356</v>
      </c>
      <c r="O167" s="11">
        <f>N167*Předpoklady!$X15</f>
        <v>79876.551825926188</v>
      </c>
      <c r="P167" s="11">
        <f>O167*Předpoklady!$X15</f>
        <v>83022.7833101633</v>
      </c>
      <c r="Q167" s="11">
        <f>P167*Předpoklady!$X15</f>
        <v>86292.940681611683</v>
      </c>
      <c r="R167" s="11">
        <f>Q167*Předpoklady!$X15</f>
        <v>89691.905216680287</v>
      </c>
      <c r="S167" s="11">
        <f>R167*Předpoklady!$X15</f>
        <v>93224.750458784707</v>
      </c>
      <c r="T167" s="11">
        <f>S167*Předpoklady!$X15</f>
        <v>96896.749791489696</v>
      </c>
      <c r="U167" s="11">
        <f>T167*Předpoklady!$X15</f>
        <v>100713.38430994771</v>
      </c>
      <c r="V167" s="11">
        <f>U167*Předpoklady!$X15</f>
        <v>104680.35100238299</v>
      </c>
      <c r="W167" s="11">
        <f>V167*Předpoklady!$X15</f>
        <v>108803.57125383342</v>
      </c>
      <c r="X167" s="12">
        <f>W167*Předpoklady!$X15</f>
        <v>113089.1996848436</v>
      </c>
    </row>
    <row r="168" spans="1:24" x14ac:dyDescent="0.2">
      <c r="A168" s="15" t="s">
        <v>11</v>
      </c>
      <c r="B168" s="62">
        <f t="shared" si="64"/>
        <v>48339.879751275665</v>
      </c>
      <c r="C168" s="11">
        <f>B168*Předpoklady!$X16</f>
        <v>50179.643847436229</v>
      </c>
      <c r="D168" s="11">
        <f>C168*Předpoklady!$X16</f>
        <v>52089.427396415813</v>
      </c>
      <c r="E168" s="11">
        <f>D168*Předpoklady!$X16</f>
        <v>54071.895263662816</v>
      </c>
      <c r="F168" s="11">
        <f>E168*Předpoklady!$X16</f>
        <v>56129.81373655302</v>
      </c>
      <c r="G168" s="11">
        <f>F168*Předpoklady!$X16</f>
        <v>58266.054384399584</v>
      </c>
      <c r="H168" s="11">
        <f>G168*Předpoklady!$X16</f>
        <v>60483.598065370948</v>
      </c>
      <c r="I168" s="11">
        <f>H168*Předpoklady!$X16</f>
        <v>62785.539085907709</v>
      </c>
      <c r="J168" s="11">
        <f>I168*Předpoklady!$X16</f>
        <v>65175.089518442459</v>
      </c>
      <c r="K168" s="11">
        <f>J168*Předpoklady!$X16</f>
        <v>67655.583683447432</v>
      </c>
      <c r="L168" s="11">
        <f>K168*Předpoklady!$X16</f>
        <v>70230.482802064056</v>
      </c>
      <c r="M168" s="11">
        <f>L168*Předpoklady!$X16</f>
        <v>72903.379825806638</v>
      </c>
      <c r="N168" s="11">
        <f>M168*Předpoklady!$X16</f>
        <v>75678.004450079432</v>
      </c>
      <c r="O168" s="11">
        <f>N168*Předpoklady!$X16</f>
        <v>78558.228318502719</v>
      </c>
      <c r="P168" s="11">
        <f>O168*Předpoklady!$X16</f>
        <v>81548.070425310012</v>
      </c>
      <c r="Q168" s="11">
        <f>P168*Předpoklady!$X16</f>
        <v>84651.702723354756</v>
      </c>
      <c r="R168" s="11">
        <f>Q168*Předpoklady!$X16</f>
        <v>87873.455945551701</v>
      </c>
      <c r="S168" s="11">
        <f>R168*Předpoklady!$X16</f>
        <v>91217.825647876132</v>
      </c>
      <c r="T168" s="11">
        <f>S168*Předpoklady!$X16</f>
        <v>94689.478482353195</v>
      </c>
      <c r="U168" s="11">
        <f>T168*Předpoklady!$X16</f>
        <v>98293.258708790439</v>
      </c>
      <c r="V168" s="11">
        <f>U168*Předpoklady!$X16</f>
        <v>102034.19495434</v>
      </c>
      <c r="W168" s="11">
        <f>V168*Předpoklady!$X16</f>
        <v>105917.5072303224</v>
      </c>
      <c r="X168" s="12">
        <f>W168*Předpoklady!$X16</f>
        <v>109948.61421610326</v>
      </c>
    </row>
    <row r="169" spans="1:24" x14ac:dyDescent="0.2">
      <c r="A169" s="15" t="s">
        <v>12</v>
      </c>
      <c r="B169" s="62">
        <f t="shared" si="64"/>
        <v>48339.879751275665</v>
      </c>
      <c r="C169" s="11">
        <f>B169*Předpoklady!$X17</f>
        <v>49441.777547576188</v>
      </c>
      <c r="D169" s="11">
        <f>C169*Předpoklady!$X17</f>
        <v>50568.792881606212</v>
      </c>
      <c r="E169" s="11">
        <f>D169*Předpoklady!$X17</f>
        <v>51721.498302565582</v>
      </c>
      <c r="F169" s="11">
        <f>E169*Předpoklady!$X17</f>
        <v>52900.479410797539</v>
      </c>
      <c r="G169" s="11">
        <f>F169*Předpoklady!$X17</f>
        <v>54106.33515528687</v>
      </c>
      <c r="H169" s="11">
        <f>G169*Předpoklady!$X17</f>
        <v>55339.678137939511</v>
      </c>
      <c r="I169" s="11">
        <f>H169*Předpoklady!$X17</f>
        <v>56601.134924798127</v>
      </c>
      <c r="J169" s="11">
        <f>I169*Předpoklady!$X17</f>
        <v>57891.346364351783</v>
      </c>
      <c r="K169" s="11">
        <f>J169*Předpoklady!$X17</f>
        <v>59210.96791310142</v>
      </c>
      <c r="L169" s="11">
        <f>K169*Předpoklady!$X17</f>
        <v>60560.669968546557</v>
      </c>
      <c r="M169" s="11">
        <f>L169*Předpoklady!$X17</f>
        <v>61941.138209762321</v>
      </c>
      <c r="N169" s="11">
        <f>M169*Předpoklady!$X17</f>
        <v>63353.073945739867</v>
      </c>
      <c r="O169" s="11">
        <f>N169*Předpoklady!$X17</f>
        <v>64797.194471667171</v>
      </c>
      <c r="P169" s="11">
        <f>O169*Předpoklady!$X17</f>
        <v>66274.233433331174</v>
      </c>
      <c r="Q169" s="11">
        <f>P169*Předpoklady!$X17</f>
        <v>67784.941199826339</v>
      </c>
      <c r="R169" s="11">
        <f>Q169*Předpoklady!$X17</f>
        <v>69330.085244759102</v>
      </c>
      <c r="S169" s="11">
        <f>R169*Předpoklady!$X17</f>
        <v>70910.450536141769</v>
      </c>
      <c r="T169" s="11">
        <f>S169*Předpoklady!$X17</f>
        <v>72526.83993517395</v>
      </c>
      <c r="U169" s="11">
        <f>T169*Předpoklady!$X17</f>
        <v>74180.074604114154</v>
      </c>
      <c r="V169" s="11">
        <f>U169*Předpoklady!$X17</f>
        <v>75870.994423448734</v>
      </c>
      <c r="W169" s="11">
        <f>V169*Předpoklady!$X17</f>
        <v>77600.458418570095</v>
      </c>
      <c r="X169" s="12">
        <f>W169*Předpoklady!$X17</f>
        <v>79369.345196181006</v>
      </c>
    </row>
    <row r="170" spans="1:24" x14ac:dyDescent="0.2">
      <c r="A170" s="15" t="s">
        <v>13</v>
      </c>
      <c r="B170" s="62">
        <f t="shared" si="64"/>
        <v>48339.879751275665</v>
      </c>
      <c r="C170" s="11">
        <f>B170*Předpoklady!$X18</f>
        <v>49808.589073061026</v>
      </c>
      <c r="D170" s="11">
        <f>C170*Předpoklady!$X18</f>
        <v>51321.92215235257</v>
      </c>
      <c r="E170" s="11">
        <f>D170*Předpoklady!$X18</f>
        <v>52881.234791625604</v>
      </c>
      <c r="F170" s="11">
        <f>E170*Předpoklady!$X18</f>
        <v>54487.92398666712</v>
      </c>
      <c r="G170" s="11">
        <f>F170*Předpoklady!$X18</f>
        <v>56143.429178151142</v>
      </c>
      <c r="H170" s="11">
        <f>G170*Předpoklady!$X18</f>
        <v>57849.233541240617</v>
      </c>
      <c r="I170" s="11">
        <f>H170*Předpoklady!$X18</f>
        <v>59606.865314371295</v>
      </c>
      <c r="J170" s="11">
        <f>I170*Předpoklady!$X18</f>
        <v>61417.899168407959</v>
      </c>
      <c r="K170" s="11">
        <f>J170*Předpoklady!$X18</f>
        <v>63283.957617399727</v>
      </c>
      <c r="L170" s="11">
        <f>K170*Předpoklady!$X18</f>
        <v>65206.712472198298</v>
      </c>
      <c r="M170" s="11">
        <f>L170*Předpoklady!$X18</f>
        <v>67187.886338241442</v>
      </c>
      <c r="N170" s="11">
        <f>M170*Předpoklady!$X18</f>
        <v>69229.254158843571</v>
      </c>
      <c r="O170" s="11">
        <f>N170*Předpoklady!$X18</f>
        <v>71332.644805376127</v>
      </c>
      <c r="P170" s="11">
        <f>O170*Předpoklady!$X18</f>
        <v>73499.942715762329</v>
      </c>
      <c r="Q170" s="11">
        <f>P170*Předpoklady!$X18</f>
        <v>75733.089582754299</v>
      </c>
      <c r="R170" s="11">
        <f>Q170*Předpoklady!$X18</f>
        <v>78034.086093505059</v>
      </c>
      <c r="S170" s="11">
        <f>R170*Předpoklady!$X18</f>
        <v>80404.993721993887</v>
      </c>
      <c r="T170" s="11">
        <f>S170*Předpoklady!$X18</f>
        <v>82847.936575910877</v>
      </c>
      <c r="U170" s="11">
        <f>T170*Předpoklady!$X18</f>
        <v>85365.103299655399</v>
      </c>
      <c r="V170" s="11">
        <f>U170*Předpoklady!$X18</f>
        <v>87958.749035153232</v>
      </c>
      <c r="W170" s="11">
        <f>V170*Předpoklady!$X18</f>
        <v>90631.19744224922</v>
      </c>
      <c r="X170" s="12">
        <f>W170*Předpoklady!$X18</f>
        <v>93384.842780485458</v>
      </c>
    </row>
    <row r="171" spans="1:24" x14ac:dyDescent="0.2">
      <c r="A171" s="15" t="s">
        <v>14</v>
      </c>
      <c r="B171" s="62">
        <f t="shared" si="64"/>
        <v>48339.879751275665</v>
      </c>
      <c r="C171" s="11">
        <f>B171*Předpoklady!$X19</f>
        <v>49830.438922783484</v>
      </c>
      <c r="D171" s="11">
        <f>C171*Předpoklady!$X19</f>
        <v>51366.959454873861</v>
      </c>
      <c r="E171" s="11">
        <f>D171*Předpoklady!$X19</f>
        <v>52950.858565129958</v>
      </c>
      <c r="F171" s="11">
        <f>E171*Předpoklady!$X19</f>
        <v>54583.597171009191</v>
      </c>
      <c r="G171" s="11">
        <f>F171*Předpoklady!$X19</f>
        <v>56266.681237327932</v>
      </c>
      <c r="H171" s="11">
        <f>G171*Předpoklady!$X19</f>
        <v>58001.66316529586</v>
      </c>
      <c r="I171" s="11">
        <f>H171*Předpoklady!$X19</f>
        <v>59790.14322438118</v>
      </c>
      <c r="J171" s="11">
        <f>I171*Předpoklady!$X19</f>
        <v>61633.77102832737</v>
      </c>
      <c r="K171" s="11">
        <f>J171*Předpoklady!$X19</f>
        <v>63534.247056682856</v>
      </c>
      <c r="L171" s="11">
        <f>K171*Předpoklady!$X19</f>
        <v>65493.324223247029</v>
      </c>
      <c r="M171" s="11">
        <f>L171*Předpoklady!$X19</f>
        <v>67512.809492879285</v>
      </c>
      <c r="N171" s="11">
        <f>M171*Předpoklady!$X19</f>
        <v>69594.565548162311</v>
      </c>
      <c r="O171" s="11">
        <f>N171*Předpoklady!$X19</f>
        <v>71740.512507456879</v>
      </c>
      <c r="P171" s="11">
        <f>O171*Předpoklady!$X19</f>
        <v>73952.629695932905</v>
      </c>
      <c r="Q171" s="11">
        <f>P171*Předpoklady!$X19</f>
        <v>76232.957471210117</v>
      </c>
      <c r="R171" s="11">
        <f>Q171*Předpoklady!$X19</f>
        <v>78583.599105292349</v>
      </c>
      <c r="S171" s="11">
        <f>R171*Předpoklady!$X19</f>
        <v>81006.722724531297</v>
      </c>
      <c r="T171" s="11">
        <f>S171*Předpoklady!$X19</f>
        <v>83504.563309408928</v>
      </c>
      <c r="U171" s="11">
        <f>T171*Předpoklady!$X19</f>
        <v>86079.424755983171</v>
      </c>
      <c r="V171" s="11">
        <f>U171*Předpoklady!$X19</f>
        <v>88733.682000898261</v>
      </c>
      <c r="W171" s="11">
        <f>V171*Předpoklady!$X19</f>
        <v>91469.783211919712</v>
      </c>
      <c r="X171" s="12">
        <f>W171*Předpoklady!$X19</f>
        <v>94290.252046014415</v>
      </c>
    </row>
    <row r="172" spans="1:24" x14ac:dyDescent="0.2">
      <c r="A172" s="15" t="s">
        <v>15</v>
      </c>
      <c r="B172" s="62">
        <f t="shared" si="64"/>
        <v>48339.879751275665</v>
      </c>
      <c r="C172" s="11">
        <f>B172*Předpoklady!$X20</f>
        <v>50241.018465996494</v>
      </c>
      <c r="D172" s="11">
        <f>C172*Předpoklady!$X20</f>
        <v>52216.926262295667</v>
      </c>
      <c r="E172" s="11">
        <f>D172*Předpoklady!$X20</f>
        <v>54270.543701804367</v>
      </c>
      <c r="F172" s="11">
        <f>E172*Předpoklady!$X20</f>
        <v>56404.926994260248</v>
      </c>
      <c r="G172" s="11">
        <f>F172*Předpoklady!$X20</f>
        <v>58623.252545782962</v>
      </c>
      <c r="H172" s="11">
        <f>G172*Předpoklady!$X20</f>
        <v>60928.821686026909</v>
      </c>
      <c r="I172" s="11">
        <f>H172*Předpoklady!$X20</f>
        <v>63325.065581246185</v>
      </c>
      <c r="J172" s="11">
        <f>I172*Předpoklady!$X20</f>
        <v>65815.550340583344</v>
      </c>
      <c r="K172" s="11">
        <f>J172*Předpoklady!$X20</f>
        <v>68403.982323181292</v>
      </c>
      <c r="L172" s="11">
        <f>K172*Předpoklady!$X20</f>
        <v>71094.213654016319</v>
      </c>
      <c r="M172" s="11">
        <f>L172*Předpoklady!$X20</f>
        <v>73890.247956660984</v>
      </c>
      <c r="N172" s="11">
        <f>M172*Předpoklady!$X20</f>
        <v>76796.246311508425</v>
      </c>
      <c r="O172" s="11">
        <f>N172*Předpoklady!$X20</f>
        <v>79816.533448325164</v>
      </c>
      <c r="P172" s="11">
        <f>O172*Předpoklady!$X20</f>
        <v>82955.604182348179</v>
      </c>
      <c r="Q172" s="11">
        <f>P172*Předpoklady!$X20</f>
        <v>86218.130103504562</v>
      </c>
      <c r="R172" s="11">
        <f>Q172*Předpoklady!$X20</f>
        <v>89608.966528708639</v>
      </c>
      <c r="S172" s="11">
        <f>R172*Předpoklady!$X20</f>
        <v>93133.159727583028</v>
      </c>
      <c r="T172" s="11">
        <f>S172*Předpoklady!$X20</f>
        <v>96795.954432357088</v>
      </c>
      <c r="U172" s="11">
        <f>T172*Předpoklady!$X20</f>
        <v>100602.80164311895</v>
      </c>
      <c r="V172" s="11">
        <f>U172*Předpoklady!$X20</f>
        <v>104559.36674003702</v>
      </c>
      <c r="W172" s="11">
        <f>V172*Předpoklady!$X20</f>
        <v>108671.53791462362</v>
      </c>
      <c r="X172" s="12">
        <f>W172*Předpoklady!$X20</f>
        <v>112945.43493258821</v>
      </c>
    </row>
    <row r="173" spans="1:24" x14ac:dyDescent="0.2">
      <c r="A173" s="15" t="s">
        <v>16</v>
      </c>
      <c r="B173" s="62">
        <f t="shared" si="64"/>
        <v>48339.879751275665</v>
      </c>
      <c r="C173" s="11">
        <f>B173*Předpoklady!$X21</f>
        <v>50269.862306727395</v>
      </c>
      <c r="D173" s="11">
        <f>C173*Předpoklady!$X21</f>
        <v>52276.899929000007</v>
      </c>
      <c r="E173" s="11">
        <f>D173*Předpoklady!$X21</f>
        <v>54364.06906212974</v>
      </c>
      <c r="F173" s="11">
        <f>E173*Předpoklady!$X21</f>
        <v>56534.568977999195</v>
      </c>
      <c r="G173" s="11">
        <f>F173*Předpoklady!$X21</f>
        <v>58791.72668027175</v>
      </c>
      <c r="H173" s="11">
        <f>G173*Předpoklady!$X21</f>
        <v>61139.002004116883</v>
      </c>
      <c r="I173" s="11">
        <f>H173*Předpoklady!$X21</f>
        <v>63579.992919543394</v>
      </c>
      <c r="J173" s="11">
        <f>I173*Předpoklady!$X21</f>
        <v>66118.441046469583</v>
      </c>
      <c r="K173" s="11">
        <f>J173*Předpoklady!$X21</f>
        <v>68758.237389984119</v>
      </c>
      <c r="L173" s="11">
        <f>K173*Předpoklady!$X21</f>
        <v>71503.428304588655</v>
      </c>
      <c r="M173" s="11">
        <f>L173*Předpoklady!$X21</f>
        <v>74358.221696564506</v>
      </c>
      <c r="N173" s="11">
        <f>M173*Předpoklady!$X21</f>
        <v>77326.993473970389</v>
      </c>
      <c r="O173" s="11">
        <f>N173*Předpoklady!$X21</f>
        <v>80414.294254158071</v>
      </c>
      <c r="P173" s="11">
        <f>O173*Předpoklady!$X21</f>
        <v>83624.856339087361</v>
      </c>
      <c r="Q173" s="11">
        <f>P173*Předpoklady!$X21</f>
        <v>86963.600969132414</v>
      </c>
      <c r="R173" s="11">
        <f>Q173*Předpoklady!$X21</f>
        <v>90435.645866498162</v>
      </c>
      <c r="S173" s="11">
        <f>R173*Předpoklady!$X21</f>
        <v>94046.313079809668</v>
      </c>
      <c r="T173" s="11">
        <f>S173*Předpoklady!$X21</f>
        <v>97801.137141898784</v>
      </c>
      <c r="U173" s="11">
        <f>T173*Předpoklady!$X21</f>
        <v>101705.87355329264</v>
      </c>
      <c r="V173" s="11">
        <f>U173*Předpoklady!$X21</f>
        <v>105766.50760440763</v>
      </c>
      <c r="W173" s="11">
        <f>V173*Předpoklady!$X21</f>
        <v>109989.26354997186</v>
      </c>
      <c r="X173" s="12">
        <f>W173*Předpoklady!$X21</f>
        <v>114380.61414973885</v>
      </c>
    </row>
    <row r="174" spans="1:24" x14ac:dyDescent="0.2">
      <c r="A174" s="15" t="s">
        <v>17</v>
      </c>
      <c r="B174" s="62">
        <f t="shared" si="64"/>
        <v>48339.879751275665</v>
      </c>
      <c r="C174" s="11">
        <f>B174*Předpoklady!$X22</f>
        <v>50473.779711964016</v>
      </c>
      <c r="D174" s="11">
        <f>C174*Předpoklady!$X22</f>
        <v>52701.877859856293</v>
      </c>
      <c r="E174" s="11">
        <f>D174*Předpoklady!$X22</f>
        <v>55028.332449151836</v>
      </c>
      <c r="F174" s="11">
        <f>E174*Předpoklady!$X22</f>
        <v>57457.485294673592</v>
      </c>
      <c r="G174" s="11">
        <f>F174*Předpoklady!$X22</f>
        <v>59993.869874908713</v>
      </c>
      <c r="H174" s="11">
        <f>G174*Předpoklady!$X22</f>
        <v>62642.219792747128</v>
      </c>
      <c r="I174" s="11">
        <f>H174*Předpoklady!$X22</f>
        <v>65407.477609708221</v>
      </c>
      <c r="J174" s="11">
        <f>I174*Předpoklady!$X22</f>
        <v>68294.804070142738</v>
      </c>
      <c r="K174" s="11">
        <f>J174*Předpoklady!$X22</f>
        <v>71309.587732624859</v>
      </c>
      <c r="L174" s="11">
        <f>K174*Předpoklady!$X22</f>
        <v>74457.455026509371</v>
      </c>
      <c r="M174" s="11">
        <f>L174*Předpoklady!$X22</f>
        <v>77744.280752422157</v>
      </c>
      <c r="N174" s="11">
        <f>M174*Předpoklady!$X22</f>
        <v>81176.199046280963</v>
      </c>
      <c r="O174" s="11">
        <f>N174*Předpoklady!$X22</f>
        <v>84759.614827308382</v>
      </c>
      <c r="P174" s="11">
        <f>O174*Předpoklady!$X22</f>
        <v>88501.215751402124</v>
      </c>
      <c r="Q174" s="11">
        <f>P174*Předpoklady!$X22</f>
        <v>92407.984692171056</v>
      </c>
      <c r="R174" s="11">
        <f>Q174*Předpoklady!$X22</f>
        <v>96487.212772929983</v>
      </c>
      <c r="S174" s="11">
        <f>R174*Předpoklady!$X22</f>
        <v>100746.51297397466</v>
      </c>
      <c r="T174" s="11">
        <f>S174*Předpoklady!$X22</f>
        <v>105193.83434053184</v>
      </c>
      <c r="U174" s="11">
        <f>T174*Předpoklady!$X22</f>
        <v>109837.47681790053</v>
      </c>
      <c r="V174" s="11">
        <f>U174*Předpoklady!$X22</f>
        <v>114686.10674147085</v>
      </c>
      <c r="W174" s="11">
        <f>V174*Předpoklady!$X22</f>
        <v>119748.7730105293</v>
      </c>
      <c r="X174" s="12">
        <f>W174*Předpoklady!$X22</f>
        <v>125034.92397603525</v>
      </c>
    </row>
    <row r="175" spans="1:24" x14ac:dyDescent="0.2">
      <c r="A175" s="15" t="s">
        <v>18</v>
      </c>
      <c r="B175" s="62">
        <f t="shared" si="64"/>
        <v>48339.879751275665</v>
      </c>
      <c r="C175" s="11">
        <f>B175*Předpoklady!$X23</f>
        <v>50699.346266747816</v>
      </c>
      <c r="D175" s="11">
        <f>C175*Předpoklady!$X23</f>
        <v>53173.978195669042</v>
      </c>
      <c r="E175" s="11">
        <f>D175*Předpoklady!$X23</f>
        <v>55769.396754686379</v>
      </c>
      <c r="F175" s="11">
        <f>E175*Předpoklady!$X23</f>
        <v>58491.497531680783</v>
      </c>
      <c r="G175" s="11">
        <f>F175*Předpoklady!$X23</f>
        <v>61346.463877809947</v>
      </c>
      <c r="H175" s="11">
        <f>G175*Předpoklady!$X23</f>
        <v>64340.780953215886</v>
      </c>
      <c r="I175" s="11">
        <f>H175*Předpoklady!$X23</f>
        <v>67481.250458302631</v>
      </c>
      <c r="J175" s="11">
        <f>I175*Předpoklady!$X23</f>
        <v>70775.006084046676</v>
      </c>
      <c r="K175" s="11">
        <f>J175*Předpoklady!$X23</f>
        <v>74229.529716436125</v>
      </c>
      <c r="L175" s="11">
        <f>K175*Předpoklady!$X23</f>
        <v>77852.668431847473</v>
      </c>
      <c r="M175" s="11">
        <f>L175*Předpoklady!$X23</f>
        <v>81652.652321965696</v>
      </c>
      <c r="N175" s="11">
        <f>M175*Předpoklady!$X23</f>
        <v>85638.113188737567</v>
      </c>
      <c r="O175" s="11">
        <f>N175*Předpoklady!$X23</f>
        <v>89818.104151824475</v>
      </c>
      <c r="P175" s="11">
        <f>O175*Předpoklady!$X23</f>
        <v>94202.120213093789</v>
      </c>
      <c r="Q175" s="11">
        <f>P175*Předpoklady!$X23</f>
        <v>98800.119824861787</v>
      </c>
      <c r="R175" s="11">
        <f>Q175*Předpoklady!$X23</f>
        <v>103622.54751088114</v>
      </c>
      <c r="S175" s="11">
        <f>R175*Předpoklady!$X23</f>
        <v>108680.35759145739</v>
      </c>
      <c r="T175" s="11">
        <f>S175*Předpoklady!$X23</f>
        <v>113985.03906658696</v>
      </c>
      <c r="U175" s="11">
        <f>T175*Předpoklady!$X23</f>
        <v>119548.64171363946</v>
      </c>
      <c r="V175" s="11">
        <f>U175*Předpoklady!$X23</f>
        <v>125383.8034588663</v>
      </c>
      <c r="W175" s="11">
        <f>V175*Předpoklady!$X23</f>
        <v>131503.77908491096</v>
      </c>
      <c r="X175" s="12">
        <f>W175*Předpoklady!$X23</f>
        <v>137922.47033953093</v>
      </c>
    </row>
    <row r="176" spans="1:24" x14ac:dyDescent="0.2">
      <c r="A176" s="15" t="s">
        <v>19</v>
      </c>
      <c r="B176" s="62">
        <f t="shared" si="64"/>
        <v>48339.879751275665</v>
      </c>
      <c r="C176" s="11">
        <f>B176*Předpoklady!$X24</f>
        <v>50699.346266747816</v>
      </c>
      <c r="D176" s="11">
        <f>C176*Předpoklady!$X24</f>
        <v>53173.978195669042</v>
      </c>
      <c r="E176" s="11">
        <f>D176*Předpoklady!$X24</f>
        <v>55769.396754686379</v>
      </c>
      <c r="F176" s="11">
        <f>E176*Předpoklady!$X24</f>
        <v>58491.497531680783</v>
      </c>
      <c r="G176" s="11">
        <f>F176*Předpoklady!$X24</f>
        <v>61346.463877809947</v>
      </c>
      <c r="H176" s="11">
        <f>G176*Předpoklady!$X24</f>
        <v>64340.780953215886</v>
      </c>
      <c r="I176" s="11">
        <f>H176*Předpoklady!$X24</f>
        <v>67481.250458302631</v>
      </c>
      <c r="J176" s="11">
        <f>I176*Předpoklady!$X24</f>
        <v>70775.006084046676</v>
      </c>
      <c r="K176" s="11">
        <f>J176*Předpoklady!$X24</f>
        <v>74229.529716436125</v>
      </c>
      <c r="L176" s="11">
        <f>K176*Předpoklady!$X24</f>
        <v>77852.668431847473</v>
      </c>
      <c r="M176" s="11">
        <f>L176*Předpoklady!$X24</f>
        <v>81652.652321965696</v>
      </c>
      <c r="N176" s="11">
        <f>M176*Předpoklady!$X24</f>
        <v>85638.113188737567</v>
      </c>
      <c r="O176" s="11">
        <f>N176*Předpoklady!$X24</f>
        <v>89818.104151824475</v>
      </c>
      <c r="P176" s="11">
        <f>O176*Předpoklady!$X24</f>
        <v>94202.120213093789</v>
      </c>
      <c r="Q176" s="11">
        <f>P176*Předpoklady!$X24</f>
        <v>98800.119824861787</v>
      </c>
      <c r="R176" s="11">
        <f>Q176*Předpoklady!$X24</f>
        <v>103622.54751088114</v>
      </c>
      <c r="S176" s="11">
        <f>R176*Předpoklady!$X24</f>
        <v>108680.35759145739</v>
      </c>
      <c r="T176" s="11">
        <f>S176*Předpoklady!$X24</f>
        <v>113985.03906658696</v>
      </c>
      <c r="U176" s="11">
        <f>T176*Předpoklady!$X24</f>
        <v>119548.64171363946</v>
      </c>
      <c r="V176" s="11">
        <f>U176*Předpoklady!$X24</f>
        <v>125383.8034588663</v>
      </c>
      <c r="W176" s="11">
        <f>V176*Předpoklady!$X24</f>
        <v>131503.77908491096</v>
      </c>
      <c r="X176" s="12">
        <f>W176*Předpoklady!$X24</f>
        <v>137922.47033953093</v>
      </c>
    </row>
    <row r="177" spans="1:24" x14ac:dyDescent="0.2">
      <c r="A177" s="15" t="s">
        <v>20</v>
      </c>
      <c r="B177" s="62">
        <f t="shared" si="64"/>
        <v>48339.879751275665</v>
      </c>
      <c r="C177" s="11">
        <f>B177*Předpoklady!$X25</f>
        <v>50699.346266747816</v>
      </c>
      <c r="D177" s="11">
        <f>C177*Předpoklady!$X25</f>
        <v>53173.978195669042</v>
      </c>
      <c r="E177" s="11">
        <f>D177*Předpoklady!$X25</f>
        <v>55769.396754686379</v>
      </c>
      <c r="F177" s="11">
        <f>E177*Předpoklady!$X25</f>
        <v>58491.497531680783</v>
      </c>
      <c r="G177" s="11">
        <f>F177*Předpoklady!$X25</f>
        <v>61346.463877809947</v>
      </c>
      <c r="H177" s="11">
        <f>G177*Předpoklady!$X25</f>
        <v>64340.780953215886</v>
      </c>
      <c r="I177" s="11">
        <f>H177*Předpoklady!$X25</f>
        <v>67481.250458302631</v>
      </c>
      <c r="J177" s="11">
        <f>I177*Předpoklady!$X25</f>
        <v>70775.006084046676</v>
      </c>
      <c r="K177" s="11">
        <f>J177*Předpoklady!$X25</f>
        <v>74229.529716436125</v>
      </c>
      <c r="L177" s="11">
        <f>K177*Předpoklady!$X25</f>
        <v>77852.668431847473</v>
      </c>
      <c r="M177" s="11">
        <f>L177*Předpoklady!$X25</f>
        <v>81652.652321965696</v>
      </c>
      <c r="N177" s="11">
        <f>M177*Předpoklady!$X25</f>
        <v>85638.113188737567</v>
      </c>
      <c r="O177" s="11">
        <f>N177*Předpoklady!$X25</f>
        <v>89818.104151824475</v>
      </c>
      <c r="P177" s="11">
        <f>O177*Předpoklady!$X25</f>
        <v>94202.120213093789</v>
      </c>
      <c r="Q177" s="11">
        <f>P177*Předpoklady!$X25</f>
        <v>98800.119824861787</v>
      </c>
      <c r="R177" s="11">
        <f>Q177*Předpoklady!$X25</f>
        <v>103622.54751088114</v>
      </c>
      <c r="S177" s="11">
        <f>R177*Předpoklady!$X25</f>
        <v>108680.35759145739</v>
      </c>
      <c r="T177" s="11">
        <f>S177*Předpoklady!$X25</f>
        <v>113985.03906658696</v>
      </c>
      <c r="U177" s="11">
        <f>T177*Předpoklady!$X25</f>
        <v>119548.64171363946</v>
      </c>
      <c r="V177" s="11">
        <f>U177*Předpoklady!$X25</f>
        <v>125383.8034588663</v>
      </c>
      <c r="W177" s="11">
        <f>V177*Předpoklady!$X25</f>
        <v>131503.77908491096</v>
      </c>
      <c r="X177" s="12">
        <f>W177*Předpoklady!$X25</f>
        <v>137922.47033953093</v>
      </c>
    </row>
    <row r="178" spans="1:24" x14ac:dyDescent="0.2">
      <c r="A178" s="15" t="s">
        <v>21</v>
      </c>
      <c r="B178" s="63">
        <f t="shared" si="64"/>
        <v>48339.879751275665</v>
      </c>
      <c r="C178" s="48">
        <f>B178*Předpoklady!$X26</f>
        <v>50699.346266747816</v>
      </c>
      <c r="D178" s="48">
        <f>C178*Předpoklady!$X26</f>
        <v>53173.978195669042</v>
      </c>
      <c r="E178" s="48">
        <f>D178*Předpoklady!$X26</f>
        <v>55769.396754686379</v>
      </c>
      <c r="F178" s="48">
        <f>E178*Předpoklady!$X26</f>
        <v>58491.497531680783</v>
      </c>
      <c r="G178" s="48">
        <f>F178*Předpoklady!$X26</f>
        <v>61346.463877809947</v>
      </c>
      <c r="H178" s="48">
        <f>G178*Předpoklady!$X26</f>
        <v>64340.780953215886</v>
      </c>
      <c r="I178" s="48">
        <f>H178*Předpoklady!$X26</f>
        <v>67481.250458302631</v>
      </c>
      <c r="J178" s="48">
        <f>I178*Předpoklady!$X26</f>
        <v>70775.006084046676</v>
      </c>
      <c r="K178" s="48">
        <f>J178*Předpoklady!$X26</f>
        <v>74229.529716436125</v>
      </c>
      <c r="L178" s="48">
        <f>K178*Předpoklady!$X26</f>
        <v>77852.668431847473</v>
      </c>
      <c r="M178" s="48">
        <f>L178*Předpoklady!$X26</f>
        <v>81652.652321965696</v>
      </c>
      <c r="N178" s="48">
        <f>M178*Předpoklady!$X26</f>
        <v>85638.113188737567</v>
      </c>
      <c r="O178" s="48">
        <f>N178*Předpoklady!$X26</f>
        <v>89818.104151824475</v>
      </c>
      <c r="P178" s="48">
        <f>O178*Předpoklady!$X26</f>
        <v>94202.120213093789</v>
      </c>
      <c r="Q178" s="48">
        <f>P178*Předpoklady!$X26</f>
        <v>98800.119824861787</v>
      </c>
      <c r="R178" s="48">
        <f>Q178*Předpoklady!$X26</f>
        <v>103622.54751088114</v>
      </c>
      <c r="S178" s="48">
        <f>R178*Předpoklady!$X26</f>
        <v>108680.35759145739</v>
      </c>
      <c r="T178" s="48">
        <f>S178*Předpoklady!$X26</f>
        <v>113985.03906658696</v>
      </c>
      <c r="U178" s="48">
        <f>T178*Předpoklady!$X26</f>
        <v>119548.64171363946</v>
      </c>
      <c r="V178" s="48">
        <f>U178*Předpoklady!$X26</f>
        <v>125383.8034588663</v>
      </c>
      <c r="W178" s="48">
        <f>V178*Předpoklady!$X26</f>
        <v>131503.77908491096</v>
      </c>
      <c r="X178" s="64">
        <f>W178*Předpoklady!$X26</f>
        <v>137922.47033953093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5">D156</f>
        <v>2020</v>
      </c>
      <c r="E180" s="7">
        <f t="shared" si="65"/>
        <v>2021</v>
      </c>
      <c r="F180" s="7">
        <f t="shared" si="65"/>
        <v>2022</v>
      </c>
      <c r="G180" s="7">
        <f t="shared" si="65"/>
        <v>2023</v>
      </c>
      <c r="H180" s="7">
        <f t="shared" si="65"/>
        <v>2024</v>
      </c>
      <c r="I180" s="7">
        <f t="shared" si="65"/>
        <v>2025</v>
      </c>
      <c r="J180" s="7">
        <f t="shared" si="65"/>
        <v>2026</v>
      </c>
      <c r="K180" s="7">
        <f t="shared" si="65"/>
        <v>2027</v>
      </c>
      <c r="L180" s="7">
        <f t="shared" si="65"/>
        <v>2028</v>
      </c>
      <c r="M180" s="7">
        <f t="shared" si="65"/>
        <v>2029</v>
      </c>
      <c r="N180" s="7">
        <f t="shared" si="65"/>
        <v>2030</v>
      </c>
      <c r="O180" s="7">
        <f t="shared" si="65"/>
        <v>2031</v>
      </c>
      <c r="P180" s="7">
        <f t="shared" si="65"/>
        <v>2032</v>
      </c>
      <c r="Q180" s="7">
        <f t="shared" si="65"/>
        <v>2033</v>
      </c>
      <c r="R180" s="7">
        <f t="shared" si="65"/>
        <v>2034</v>
      </c>
      <c r="S180" s="7">
        <f t="shared" si="65"/>
        <v>2035</v>
      </c>
      <c r="T180" s="7">
        <f t="shared" si="65"/>
        <v>2036</v>
      </c>
      <c r="U180" s="7">
        <f t="shared" si="65"/>
        <v>2037</v>
      </c>
      <c r="V180" s="7">
        <f t="shared" si="65"/>
        <v>2038</v>
      </c>
      <c r="W180" s="7">
        <f t="shared" si="65"/>
        <v>2039</v>
      </c>
      <c r="X180" s="7">
        <f t="shared" si="65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6">D30</f>
        <v>48339.879751275665</v>
      </c>
      <c r="C182" s="60">
        <f>B182*Předpoklady!$Y6</f>
        <v>50083.865951117172</v>
      </c>
      <c r="D182" s="60">
        <f>C182*Předpoklady!$Y6</f>
        <v>51890.770964180534</v>
      </c>
      <c r="E182" s="60">
        <f>D182*Předpoklady!$Y6</f>
        <v>53762.864749400986</v>
      </c>
      <c r="F182" s="60">
        <f>E182*Předpoklady!$Y6</f>
        <v>55702.499160353909</v>
      </c>
      <c r="G182" s="60">
        <f>F182*Předpoklady!$Y6</f>
        <v>57712.110899815809</v>
      </c>
      <c r="H182" s="60">
        <f>G182*Předpoklady!$Y6</f>
        <v>59794.22458091873</v>
      </c>
      <c r="I182" s="60">
        <f>H182*Předpoklady!$Y6</f>
        <v>61951.455898743719</v>
      </c>
      <c r="J182" s="60">
        <f>I182*Předpoklady!$Y6</f>
        <v>64186.514916337728</v>
      </c>
      <c r="K182" s="60">
        <f>J182*Předpoklady!$Y6</f>
        <v>66502.209469282083</v>
      </c>
      <c r="L182" s="60">
        <f>K182*Předpoklady!$Y6</f>
        <v>68901.448693089551</v>
      </c>
      <c r="M182" s="60">
        <f>L182*Předpoklady!$Y6</f>
        <v>71387.246677861418</v>
      </c>
      <c r="N182" s="60">
        <f>M182*Předpoklady!$Y6</f>
        <v>73962.726254795751</v>
      </c>
      <c r="O182" s="60">
        <f>N182*Předpoklady!$Y6</f>
        <v>76631.122919303685</v>
      </c>
      <c r="P182" s="60">
        <f>O182*Předpoklady!$Y6</f>
        <v>79395.788895662408</v>
      </c>
      <c r="Q182" s="60">
        <f>P182*Předpoklady!$Y6</f>
        <v>82260.197348310874</v>
      </c>
      <c r="R182" s="60">
        <f>Q182*Předpoklady!$Y6</f>
        <v>85227.946745079011</v>
      </c>
      <c r="S182" s="60">
        <f>R182*Předpoklady!$Y6</f>
        <v>88302.765377831645</v>
      </c>
      <c r="T182" s="60">
        <f>S182*Předpoklady!$Y6</f>
        <v>91488.51604620638</v>
      </c>
      <c r="U182" s="60">
        <f>T182*Předpoklady!$Y6</f>
        <v>94789.200910329397</v>
      </c>
      <c r="V182" s="60">
        <f>U182*Předpoklady!$Y6</f>
        <v>98208.966518605564</v>
      </c>
      <c r="W182" s="60">
        <f>V182*Předpoklady!$Y6</f>
        <v>101752.10901689911</v>
      </c>
      <c r="X182" s="61">
        <f>W182*Předpoklady!$Y6</f>
        <v>105423.07954564887</v>
      </c>
    </row>
    <row r="183" spans="1:24" x14ac:dyDescent="0.2">
      <c r="A183" s="15" t="s">
        <v>2</v>
      </c>
      <c r="B183" s="62">
        <f t="shared" si="66"/>
        <v>48339.879751275665</v>
      </c>
      <c r="C183" s="11">
        <f>B183*Předpoklady!$Y7</f>
        <v>49730.82148840747</v>
      </c>
      <c r="D183" s="11">
        <f>C183*Předpoklady!$Y7</f>
        <v>51161.78647189508</v>
      </c>
      <c r="E183" s="11">
        <f>D183*Předpoklady!$Y7</f>
        <v>52633.926338939462</v>
      </c>
      <c r="F183" s="11">
        <f>E183*Předpoklady!$Y7</f>
        <v>54148.425864189521</v>
      </c>
      <c r="G183" s="11">
        <f>F183*Předpoklady!$Y7</f>
        <v>55706.503913245921</v>
      </c>
      <c r="H183" s="11">
        <f>G183*Předpoklady!$Y7</f>
        <v>57309.4144236012</v>
      </c>
      <c r="I183" s="11">
        <f>H183*Předpoklady!$Y7</f>
        <v>58958.447413805668</v>
      </c>
      <c r="J183" s="11">
        <f>I183*Předpoklady!$Y7</f>
        <v>60654.930021671258</v>
      </c>
      <c r="K183" s="11">
        <f>J183*Předpoklady!$Y7</f>
        <v>62400.227572348871</v>
      </c>
      <c r="L183" s="11">
        <f>K183*Předpoklady!$Y7</f>
        <v>64195.744677138784</v>
      </c>
      <c r="M183" s="11">
        <f>L183*Předpoklady!$Y7</f>
        <v>66042.926363918494</v>
      </c>
      <c r="N183" s="11">
        <f>M183*Předpoklady!$Y7</f>
        <v>67943.259240097657</v>
      </c>
      <c r="O183" s="11">
        <f>N183*Předpoklady!$Y7</f>
        <v>69898.272689036254</v>
      </c>
      <c r="P183" s="11">
        <f>O183*Předpoklady!$Y7</f>
        <v>71909.540100888582</v>
      </c>
      <c r="Q183" s="11">
        <f>P183*Předpoklady!$Y7</f>
        <v>73978.680138863958</v>
      </c>
      <c r="R183" s="11">
        <f>Q183*Předpoklady!$Y7</f>
        <v>76107.358041922955</v>
      </c>
      <c r="S183" s="11">
        <f>R183*Předpoklady!$Y7</f>
        <v>78297.286964957791</v>
      </c>
      <c r="T183" s="11">
        <f>S183*Předpoklady!$Y7</f>
        <v>80550.229357535252</v>
      </c>
      <c r="U183" s="11">
        <f>T183*Předpoklady!$Y7</f>
        <v>82867.998382311926</v>
      </c>
      <c r="V183" s="11">
        <f>U183*Předpoklady!$Y7</f>
        <v>85252.459374263126</v>
      </c>
      <c r="W183" s="11">
        <f>V183*Předpoklady!$Y7</f>
        <v>87705.531341900103</v>
      </c>
      <c r="X183" s="12">
        <f>W183*Předpoklady!$Y7</f>
        <v>90229.188511683431</v>
      </c>
    </row>
    <row r="184" spans="1:24" x14ac:dyDescent="0.2">
      <c r="A184" s="15" t="s">
        <v>3</v>
      </c>
      <c r="B184" s="62">
        <f t="shared" si="66"/>
        <v>48339.879751275665</v>
      </c>
      <c r="C184" s="11">
        <f>B184*Předpoklady!$Y8</f>
        <v>49158.48154565147</v>
      </c>
      <c r="D184" s="11">
        <f>C184*Předpoklady!$Y8</f>
        <v>49990.945784476935</v>
      </c>
      <c r="E184" s="11">
        <f>D184*Předpoklady!$Y8</f>
        <v>50837.507218478771</v>
      </c>
      <c r="F184" s="11">
        <f>E184*Předpoklady!$Y8</f>
        <v>51698.404573721804</v>
      </c>
      <c r="G184" s="11">
        <f>F184*Předpoklady!$Y8</f>
        <v>52573.880618928517</v>
      </c>
      <c r="H184" s="11">
        <f>G184*Předpoklady!$Y8</f>
        <v>53464.182233938605</v>
      </c>
      <c r="I184" s="11">
        <f>H184*Předpoklady!$Y8</f>
        <v>54369.560479327854</v>
      </c>
      <c r="J184" s="11">
        <f>I184*Předpoklady!$Y8</f>
        <v>55290.27066720595</v>
      </c>
      <c r="K184" s="11">
        <f>J184*Předpoklady!$Y8</f>
        <v>56226.572433213223</v>
      </c>
      <c r="L184" s="11">
        <f>K184*Předpoklady!$Y8</f>
        <v>57178.729809736586</v>
      </c>
      <c r="M184" s="11">
        <f>L184*Předpoklady!$Y8</f>
        <v>58147.011300365331</v>
      </c>
      <c r="N184" s="11">
        <f>M184*Předpoklady!$Y8</f>
        <v>59131.689955607806</v>
      </c>
      <c r="O184" s="11">
        <f>N184*Předpoklady!$Y8</f>
        <v>60133.043449890276</v>
      </c>
      <c r="P184" s="11">
        <f>O184*Předpoklady!$Y8</f>
        <v>61151.354159859708</v>
      </c>
      <c r="Q184" s="11">
        <f>P184*Předpoklady!$Y8</f>
        <v>62186.909244012568</v>
      </c>
      <c r="R184" s="11">
        <f>Q184*Předpoklady!$Y8</f>
        <v>63240.000723672085</v>
      </c>
      <c r="S184" s="11">
        <f>R184*Předpoklady!$Y8</f>
        <v>64310.925565336773</v>
      </c>
      <c r="T184" s="11">
        <f>S184*Předpoklady!$Y8</f>
        <v>65399.985764423516</v>
      </c>
      <c r="U184" s="11">
        <f>T184*Předpoklady!$Y8</f>
        <v>66507.488430428726</v>
      </c>
      <c r="V184" s="11">
        <f>U184*Předpoklady!$Y8</f>
        <v>67633.745873531705</v>
      </c>
      <c r="W184" s="11">
        <f>V184*Předpoklady!$Y8</f>
        <v>68779.075692664512</v>
      </c>
      <c r="X184" s="12">
        <f>W184*Předpoklady!$Y8</f>
        <v>69943.800865073295</v>
      </c>
    </row>
    <row r="185" spans="1:24" x14ac:dyDescent="0.2">
      <c r="A185" s="15" t="s">
        <v>4</v>
      </c>
      <c r="B185" s="62">
        <f t="shared" si="66"/>
        <v>48339.879751275665</v>
      </c>
      <c r="C185" s="11">
        <f>B185*Předpoklady!$Y9</f>
        <v>50385.56966159615</v>
      </c>
      <c r="D185" s="11">
        <f>C185*Předpoklady!$Y9</f>
        <v>52517.830892133388</v>
      </c>
      <c r="E185" s="11">
        <f>D185*Předpoklady!$Y9</f>
        <v>54740.327044807818</v>
      </c>
      <c r="F185" s="11">
        <f>E185*Předpoklady!$Y9</f>
        <v>57056.876761095678</v>
      </c>
      <c r="G185" s="11">
        <f>F185*Předpoklady!$Y9</f>
        <v>59471.460283130451</v>
      </c>
      <c r="H185" s="11">
        <f>G185*Předpoklady!$Y9</f>
        <v>61988.226292462838</v>
      </c>
      <c r="I185" s="11">
        <f>H185*Předpoklady!$Y9</f>
        <v>64611.499038229398</v>
      </c>
      <c r="J185" s="11">
        <f>I185*Předpoklady!$Y9</f>
        <v>67345.785766977409</v>
      </c>
      <c r="K185" s="11">
        <f>J185*Předpoklady!$Y9</f>
        <v>70195.784466911602</v>
      </c>
      <c r="L185" s="11">
        <f>K185*Předpoklady!$Y9</f>
        <v>73166.391939868816</v>
      </c>
      <c r="M185" s="11">
        <f>L185*Předpoklady!$Y9</f>
        <v>76262.712214889645</v>
      </c>
      <c r="N185" s="11">
        <f>M185*Předpoklady!$Y9</f>
        <v>79490.065317843066</v>
      </c>
      <c r="O185" s="11">
        <f>N185*Předpoklady!$Y9</f>
        <v>82853.996412171793</v>
      </c>
      <c r="P185" s="11">
        <f>O185*Předpoklady!$Y9</f>
        <v>86360.285326463854</v>
      </c>
      <c r="Q185" s="11">
        <f>P185*Předpoklady!$Y9</f>
        <v>90014.956485220377</v>
      </c>
      <c r="R185" s="11">
        <f>Q185*Předpoklady!$Y9</f>
        <v>93824.289259882338</v>
      </c>
      <c r="S185" s="11">
        <f>R185*Předpoklady!$Y9</f>
        <v>97794.8287579014</v>
      </c>
      <c r="T185" s="11">
        <f>S185*Předpoklady!$Y9</f>
        <v>101933.39706839206</v>
      </c>
      <c r="U185" s="11">
        <f>T185*Předpoklady!$Y9</f>
        <v>106247.10498368737</v>
      </c>
      <c r="V185" s="11">
        <f>U185*Předpoklady!$Y9</f>
        <v>110743.36421693784</v>
      </c>
      <c r="W185" s="11">
        <f>V185*Předpoklady!$Y9</f>
        <v>115429.90013674551</v>
      </c>
      <c r="X185" s="12">
        <f>W185*Předpoklady!$Y9</f>
        <v>120314.76504071354</v>
      </c>
    </row>
    <row r="186" spans="1:24" x14ac:dyDescent="0.2">
      <c r="A186" s="15" t="s">
        <v>5</v>
      </c>
      <c r="B186" s="62">
        <f t="shared" si="66"/>
        <v>48339.879751275665</v>
      </c>
      <c r="C186" s="11">
        <f>B186*Předpoklady!$Y10</f>
        <v>50660.094731362748</v>
      </c>
      <c r="D186" s="11">
        <f>C186*Předpoklady!$Y10</f>
        <v>53091.67526679502</v>
      </c>
      <c r="E186" s="11">
        <f>D186*Předpoklady!$Y10</f>
        <v>55639.96667558128</v>
      </c>
      <c r="F186" s="11">
        <f>E186*Předpoklady!$Y10</f>
        <v>58310.570840020126</v>
      </c>
      <c r="G186" s="11">
        <f>F186*Předpoklady!$Y10</f>
        <v>61109.358521259099</v>
      </c>
      <c r="H186" s="11">
        <f>G186*Předpoklady!$Y10</f>
        <v>64042.482264927407</v>
      </c>
      <c r="I186" s="11">
        <f>H186*Předpoklady!$Y10</f>
        <v>67116.389926212491</v>
      </c>
      <c r="J186" s="11">
        <f>I186*Předpoklady!$Y10</f>
        <v>70337.838844112513</v>
      </c>
      <c r="K186" s="11">
        <f>J186*Předpoklady!$Y10</f>
        <v>73713.910696023857</v>
      </c>
      <c r="L186" s="11">
        <f>K186*Předpoklady!$Y10</f>
        <v>77252.027065318354</v>
      </c>
      <c r="M186" s="11">
        <f>L186*Předpoklady!$Y10</f>
        <v>80959.965756132209</v>
      </c>
      <c r="N186" s="11">
        <f>M186*Předpoklady!$Y10</f>
        <v>84845.877891231343</v>
      </c>
      <c r="O186" s="11">
        <f>N186*Předpoklady!$Y10</f>
        <v>88918.305830539146</v>
      </c>
      <c r="P186" s="11">
        <f>O186*Předpoklady!$Y10</f>
        <v>93186.201949716749</v>
      </c>
      <c r="Q186" s="11">
        <f>P186*Předpoklady!$Y10</f>
        <v>97658.94832007667</v>
      </c>
      <c r="R186" s="11">
        <f>Q186*Předpoklady!$Y10</f>
        <v>102346.3773330918</v>
      </c>
      <c r="S186" s="11">
        <f>R186*Předpoklady!$Y10</f>
        <v>107258.79331483859</v>
      </c>
      <c r="T186" s="11">
        <f>S186*Předpoklady!$Y10</f>
        <v>112406.99517788905</v>
      </c>
      <c r="U186" s="11">
        <f>T186*Předpoklady!$Y10</f>
        <v>117802.30016044711</v>
      </c>
      <c r="V186" s="11">
        <f>U186*Předpoklady!$Y10</f>
        <v>123456.56870491471</v>
      </c>
      <c r="W186" s="11">
        <f>V186*Předpoklady!$Y10</f>
        <v>129382.2305305781</v>
      </c>
      <c r="X186" s="12">
        <f>W186*Předpoklady!$Y10</f>
        <v>135592.31195772949</v>
      </c>
    </row>
    <row r="187" spans="1:24" x14ac:dyDescent="0.2">
      <c r="A187" s="15" t="s">
        <v>6</v>
      </c>
      <c r="B187" s="62">
        <f t="shared" si="66"/>
        <v>48339.879751275665</v>
      </c>
      <c r="C187" s="11">
        <f>B187*Předpoklady!$Y11</f>
        <v>50671.032264898167</v>
      </c>
      <c r="D187" s="11">
        <f>C187*Předpoklady!$Y11</f>
        <v>53114.602766933749</v>
      </c>
      <c r="E187" s="11">
        <f>D187*Předpoklady!$Y11</f>
        <v>55676.012526066028</v>
      </c>
      <c r="F187" s="11">
        <f>E187*Předpoklady!$Y11</f>
        <v>58360.944247378218</v>
      </c>
      <c r="G187" s="11">
        <f>F187*Předpoklady!$Y11</f>
        <v>61175.354679916956</v>
      </c>
      <c r="H187" s="11">
        <f>G187*Předpoklady!$Y11</f>
        <v>64125.48783224597</v>
      </c>
      <c r="I187" s="11">
        <f>H187*Předpoklady!$Y11</f>
        <v>67217.888825309346</v>
      </c>
      <c r="J187" s="11">
        <f>I187*Předpoklady!$Y11</f>
        <v>70459.418413338222</v>
      </c>
      <c r="K187" s="11">
        <f>J187*Předpoklady!$Y11</f>
        <v>73857.268205016662</v>
      </c>
      <c r="L187" s="11">
        <f>K187*Předpoklady!$Y11</f>
        <v>77418.976618676345</v>
      </c>
      <c r="M187" s="11">
        <f>L187*Předpoklady!$Y11</f>
        <v>81152.445606917812</v>
      </c>
      <c r="N187" s="11">
        <f>M187*Předpoklady!$Y11</f>
        <v>85065.95818776339</v>
      </c>
      <c r="O187" s="11">
        <f>N187*Předpoklady!$Y11</f>
        <v>89168.196821236168</v>
      </c>
      <c r="P187" s="11">
        <f>O187*Předpoklady!$Y11</f>
        <v>93468.262672134879</v>
      </c>
      <c r="Q187" s="11">
        <f>P187*Předpoklady!$Y11</f>
        <v>97975.695801740992</v>
      </c>
      <c r="R187" s="11">
        <f>Q187*Předpoklady!$Y11</f>
        <v>102700.49633325482</v>
      </c>
      <c r="S187" s="11">
        <f>R187*Předpoklady!$Y11</f>
        <v>107653.14663791818</v>
      </c>
      <c r="T187" s="11">
        <f>S187*Předpoklady!$Y11</f>
        <v>112844.63459104516</v>
      </c>
      <c r="U187" s="11">
        <f>T187*Předpoklady!$Y11</f>
        <v>118286.47794955673</v>
      </c>
      <c r="V187" s="11">
        <f>U187*Předpoklady!$Y11</f>
        <v>123990.74990510261</v>
      </c>
      <c r="W187" s="11">
        <f>V187*Předpoklady!$Y11</f>
        <v>129970.10586946226</v>
      </c>
      <c r="X187" s="12">
        <f>W187*Předpoklady!$Y11</f>
        <v>136237.81155165078</v>
      </c>
    </row>
    <row r="188" spans="1:24" x14ac:dyDescent="0.2">
      <c r="A188" s="15" t="s">
        <v>7</v>
      </c>
      <c r="B188" s="62">
        <f t="shared" si="66"/>
        <v>48339.879751275665</v>
      </c>
      <c r="C188" s="11">
        <f>B188*Předpoklady!$Y12</f>
        <v>50375.325499786923</v>
      </c>
      <c r="D188" s="11">
        <f>C188*Předpoklady!$Y12</f>
        <v>52496.477696399619</v>
      </c>
      <c r="E188" s="11">
        <f>D188*Předpoklady!$Y12</f>
        <v>54706.945179743598</v>
      </c>
      <c r="F188" s="11">
        <f>E188*Předpoklady!$Y12</f>
        <v>57010.488745699804</v>
      </c>
      <c r="G188" s="11">
        <f>F188*Předpoklady!$Y12</f>
        <v>59411.027545859339</v>
      </c>
      <c r="H188" s="11">
        <f>G188*Předpoklady!$Y12</f>
        <v>61912.645755402227</v>
      </c>
      <c r="I188" s="11">
        <f>H188*Předpoklady!$Y12</f>
        <v>64519.599521740289</v>
      </c>
      <c r="J188" s="11">
        <f>I188*Předpoklady!$Y12</f>
        <v>67236.32420574635</v>
      </c>
      <c r="K188" s="11">
        <f>J188*Předpoklady!$Y12</f>
        <v>70067.441927889624</v>
      </c>
      <c r="L188" s="11">
        <f>K188*Předpoklady!$Y12</f>
        <v>73017.769432115965</v>
      </c>
      <c r="M188" s="11">
        <f>L188*Předpoklady!$Y12</f>
        <v>76092.3262808523</v>
      </c>
      <c r="N188" s="11">
        <f>M188*Předpoklady!$Y12</f>
        <v>79296.343395077856</v>
      </c>
      <c r="O188" s="11">
        <f>N188*Předpoklady!$Y12</f>
        <v>82635.271953991803</v>
      </c>
      <c r="P188" s="11">
        <f>O188*Předpoklady!$Y12</f>
        <v>86114.792669419025</v>
      </c>
      <c r="Q188" s="11">
        <f>P188*Předpoklady!$Y12</f>
        <v>89740.825450732926</v>
      </c>
      <c r="R188" s="11">
        <f>Q188*Předpoklady!$Y12</f>
        <v>93519.53947673885</v>
      </c>
      <c r="S188" s="11">
        <f>R188*Předpoklady!$Y12</f>
        <v>97457.363691653984</v>
      </c>
      <c r="T188" s="11">
        <f>S188*Předpoklady!$Y12</f>
        <v>101560.99774304108</v>
      </c>
      <c r="U188" s="11">
        <f>T188*Předpoklady!$Y12</f>
        <v>105837.4233803055</v>
      </c>
      <c r="V188" s="11">
        <f>U188*Předpoklady!$Y12</f>
        <v>110293.91633314831</v>
      </c>
      <c r="W188" s="11">
        <f>V188*Předpoklady!$Y12</f>
        <v>114938.05869018508</v>
      </c>
      <c r="X188" s="12">
        <f>W188*Předpoklady!$Y12</f>
        <v>119777.75179879073</v>
      </c>
    </row>
    <row r="189" spans="1:24" x14ac:dyDescent="0.2">
      <c r="A189" s="15" t="s">
        <v>8</v>
      </c>
      <c r="B189" s="62">
        <f t="shared" si="66"/>
        <v>48339.879751275665</v>
      </c>
      <c r="C189" s="11">
        <f>B189*Předpoklady!$Y13</f>
        <v>50890.1286491141</v>
      </c>
      <c r="D189" s="11">
        <f>C189*Předpoklady!$Y13</f>
        <v>53574.920071145607</v>
      </c>
      <c r="E189" s="11">
        <f>D189*Předpoklady!$Y13</f>
        <v>56401.352026835688</v>
      </c>
      <c r="F189" s="11">
        <f>E189*Předpoklady!$Y13</f>
        <v>59376.896992671886</v>
      </c>
      <c r="G189" s="11">
        <f>F189*Předpoklady!$Y13</f>
        <v>62509.421667779949</v>
      </c>
      <c r="H189" s="11">
        <f>G189*Předpoklady!$Y13</f>
        <v>65807.207771779664</v>
      </c>
      <c r="I189" s="11">
        <f>H189*Předpoklady!$Y13</f>
        <v>69278.973939865289</v>
      </c>
      <c r="J189" s="11">
        <f>I189*Předpoklady!$Y13</f>
        <v>72933.898772996603</v>
      </c>
      <c r="K189" s="11">
        <f>J189*Předpoklady!$Y13</f>
        <v>76781.645104140218</v>
      </c>
      <c r="L189" s="11">
        <f>K189*Předpoklady!$Y13</f>
        <v>80832.385544715857</v>
      </c>
      <c r="M189" s="11">
        <f>L189*Předpoklady!$Y13</f>
        <v>85096.829378786904</v>
      </c>
      <c r="N189" s="11">
        <f>M189*Předpoklady!$Y13</f>
        <v>89586.250876097722</v>
      </c>
      <c r="O189" s="11">
        <f>N189*Předpoklady!$Y13</f>
        <v>94312.519098811215</v>
      </c>
      <c r="P189" s="11">
        <f>O189*Předpoklady!$Y13</f>
        <v>99288.129280749301</v>
      </c>
      <c r="Q189" s="11">
        <f>P189*Předpoklady!$Y13</f>
        <v>104526.23586209612</v>
      </c>
      <c r="R189" s="11">
        <f>Q189*Předpoklady!$Y13</f>
        <v>110040.68726690079</v>
      </c>
      <c r="S189" s="11">
        <f>R189*Předpoklady!$Y13</f>
        <v>115846.06251532373</v>
      </c>
      <c r="T189" s="11">
        <f>S189*Předpoklady!$Y13</f>
        <v>121957.70976742163</v>
      </c>
      <c r="U189" s="11">
        <f>T189*Předpoklady!$Y13</f>
        <v>128391.78690037229</v>
      </c>
      <c r="V189" s="11">
        <f>U189*Předpoklady!$Y13</f>
        <v>135165.30422641695</v>
      </c>
      <c r="W189" s="11">
        <f>V189*Předpoklady!$Y13</f>
        <v>142296.16946445717</v>
      </c>
      <c r="X189" s="12">
        <f>W189*Předpoklady!$Y13</f>
        <v>149803.23508420121</v>
      </c>
    </row>
    <row r="190" spans="1:24" x14ac:dyDescent="0.2">
      <c r="A190" s="15" t="s">
        <v>9</v>
      </c>
      <c r="B190" s="62">
        <f t="shared" si="66"/>
        <v>48339.879751275665</v>
      </c>
      <c r="C190" s="11">
        <f>B190*Předpoklady!$Y14</f>
        <v>50729.834888428712</v>
      </c>
      <c r="D190" s="11">
        <f>C190*Předpoklady!$Y14</f>
        <v>53237.950964065545</v>
      </c>
      <c r="E190" s="11">
        <f>D190*Předpoklady!$Y14</f>
        <v>55870.069931939332</v>
      </c>
      <c r="F190" s="11">
        <f>E190*Předpoklady!$Y14</f>
        <v>58632.32257580146</v>
      </c>
      <c r="G190" s="11">
        <f>F190*Předpoklady!$Y14</f>
        <v>61531.142789344776</v>
      </c>
      <c r="H190" s="11">
        <f>G190*Předpoklady!$Y14</f>
        <v>64573.282562156506</v>
      </c>
      <c r="I190" s="11">
        <f>H190*Předpoklady!$Y14</f>
        <v>67765.827706586424</v>
      </c>
      <c r="J190" s="11">
        <f>I190*Předpoklady!$Y14</f>
        <v>71116.214362161641</v>
      </c>
      <c r="K190" s="11">
        <f>J190*Předpoklady!$Y14</f>
        <v>74632.246315990415</v>
      </c>
      <c r="L190" s="11">
        <f>K190*Předpoklady!$Y14</f>
        <v>78322.113179497988</v>
      </c>
      <c r="M190" s="11">
        <f>L190*Předpoklady!$Y14</f>
        <v>82194.409463832126</v>
      </c>
      <c r="N190" s="11">
        <f>M190*Předpoklady!$Y14</f>
        <v>86258.154598369059</v>
      </c>
      <c r="O190" s="11">
        <f>N190*Předpoklady!$Y14</f>
        <v>90522.813938947453</v>
      </c>
      <c r="P190" s="11">
        <f>O190*Předpoklady!$Y14</f>
        <v>94998.320814763123</v>
      </c>
      <c r="Q190" s="11">
        <f>P190*Předpoklady!$Y14</f>
        <v>99695.099665276604</v>
      </c>
      <c r="R190" s="11">
        <f>Q190*Předpoklady!$Y14</f>
        <v>104624.09032102446</v>
      </c>
      <c r="S190" s="11">
        <f>R190*Předpoklady!$Y14</f>
        <v>109796.77348488975</v>
      </c>
      <c r="T190" s="11">
        <f>S190*Předpoklady!$Y14</f>
        <v>115225.19747318313</v>
      </c>
      <c r="U190" s="11">
        <f>T190*Předpoklady!$Y14</f>
        <v>120922.00627882028</v>
      </c>
      <c r="V190" s="11">
        <f>U190*Předpoklady!$Y14</f>
        <v>126900.46902196133</v>
      </c>
      <c r="W190" s="11">
        <f>V190*Předpoklady!$Y14</f>
        <v>133174.51085670883</v>
      </c>
      <c r="X190" s="12">
        <f>W190*Předpoklady!$Y14</f>
        <v>139758.74540585323</v>
      </c>
    </row>
    <row r="191" spans="1:24" x14ac:dyDescent="0.2">
      <c r="A191" s="15" t="s">
        <v>10</v>
      </c>
      <c r="B191" s="62">
        <f t="shared" si="66"/>
        <v>48339.879751275665</v>
      </c>
      <c r="C191" s="11">
        <f>B191*Předpoklady!$Y15</f>
        <v>50730.997371059377</v>
      </c>
      <c r="D191" s="11">
        <f>C191*Předpoklady!$Y15</f>
        <v>53240.390905079083</v>
      </c>
      <c r="E191" s="11">
        <f>D191*Předpoklady!$Y15</f>
        <v>55873.910835875926</v>
      </c>
      <c r="F191" s="11">
        <f>E191*Předpoklady!$Y15</f>
        <v>58637.697038351151</v>
      </c>
      <c r="G191" s="11">
        <f>F191*Předpoklady!$Y15</f>
        <v>61538.193094472197</v>
      </c>
      <c r="H191" s="11">
        <f>G191*Předpoklady!$Y15</f>
        <v>64582.161316051439</v>
      </c>
      <c r="I191" s="11">
        <f>H191*Předpoklady!$Y15</f>
        <v>67776.698510622125</v>
      </c>
      <c r="J191" s="11">
        <f>I191*Předpoklady!$Y15</f>
        <v>71129.25252716869</v>
      </c>
      <c r="K191" s="11">
        <f>J191*Předpoklady!$Y15</f>
        <v>74647.639620286558</v>
      </c>
      <c r="L191" s="11">
        <f>K191*Předpoklady!$Y15</f>
        <v>78340.062673254986</v>
      </c>
      <c r="M191" s="11">
        <f>L191*Předpoklady!$Y15</f>
        <v>82215.130322508645</v>
      </c>
      <c r="N191" s="11">
        <f>M191*Předpoklady!$Y15</f>
        <v>86281.877028095492</v>
      </c>
      <c r="O191" s="11">
        <f>N191*Předpoklady!$Y15</f>
        <v>90549.78413691379</v>
      </c>
      <c r="P191" s="11">
        <f>O191*Předpoklady!$Y15</f>
        <v>95028.801987835788</v>
      </c>
      <c r="Q191" s="11">
        <f>P191*Předpoklady!$Y15</f>
        <v>99729.373110254761</v>
      </c>
      <c r="R191" s="11">
        <f>Q191*Předpoklady!$Y15</f>
        <v>104662.45657014113</v>
      </c>
      <c r="S191" s="11">
        <f>R191*Předpoklady!$Y15</f>
        <v>109839.55352036902</v>
      </c>
      <c r="T191" s="11">
        <f>S191*Předpoklady!$Y15</f>
        <v>115272.73401488193</v>
      </c>
      <c r="U191" s="11">
        <f>T191*Předpoklady!$Y15</f>
        <v>120974.66514921315</v>
      </c>
      <c r="V191" s="11">
        <f>U191*Předpoklady!$Y15</f>
        <v>126958.64059296847</v>
      </c>
      <c r="W191" s="11">
        <f>V191*Předpoklady!$Y15</f>
        <v>133238.61158312435</v>
      </c>
      <c r="X191" s="12">
        <f>W191*Předpoklady!$Y15</f>
        <v>139829.21945040024</v>
      </c>
    </row>
    <row r="192" spans="1:24" x14ac:dyDescent="0.2">
      <c r="A192" s="15" t="s">
        <v>11</v>
      </c>
      <c r="B192" s="62">
        <f t="shared" si="66"/>
        <v>48339.879751275665</v>
      </c>
      <c r="C192" s="11">
        <f>B192*Předpoklady!$Y16</f>
        <v>49961.041772677694</v>
      </c>
      <c r="D192" s="11">
        <f>C192*Předpoklady!$Y16</f>
        <v>51636.572284716422</v>
      </c>
      <c r="E192" s="11">
        <f>D192*Předpoklady!$Y16</f>
        <v>53368.294629374381</v>
      </c>
      <c r="F192" s="11">
        <f>E192*Předpoklady!$Y16</f>
        <v>55158.093297581712</v>
      </c>
      <c r="G192" s="11">
        <f>F192*Předpoklady!$Y16</f>
        <v>57007.915979952566</v>
      </c>
      <c r="H192" s="11">
        <f>G192*Předpoklady!$Y16</f>
        <v>58919.77568629654</v>
      </c>
      <c r="I192" s="11">
        <f>H192*Předpoklady!$Y16</f>
        <v>60895.752936211604</v>
      </c>
      <c r="J192" s="11">
        <f>I192*Předpoklady!$Y16</f>
        <v>62937.998023142383</v>
      </c>
      <c r="K192" s="11">
        <f>J192*Předpoklady!$Y16</f>
        <v>65048.73335436757</v>
      </c>
      <c r="L192" s="11">
        <f>K192*Předpoklady!$Y16</f>
        <v>67230.255869462897</v>
      </c>
      <c r="M192" s="11">
        <f>L192*Předpoklady!$Y16</f>
        <v>69484.939539871441</v>
      </c>
      <c r="N192" s="11">
        <f>M192*Předpoklady!$Y16</f>
        <v>71815.237952301468</v>
      </c>
      <c r="O192" s="11">
        <f>N192*Předpoklady!$Y16</f>
        <v>74223.686978762868</v>
      </c>
      <c r="P192" s="11">
        <f>O192*Předpoklady!$Y16</f>
        <v>76712.907536148035</v>
      </c>
      <c r="Q192" s="11">
        <f>P192*Předpoklady!$Y16</f>
        <v>79285.608438360083</v>
      </c>
      <c r="R192" s="11">
        <f>Q192*Předpoklady!$Y16</f>
        <v>81944.589344092063</v>
      </c>
      <c r="S192" s="11">
        <f>R192*Předpoklady!$Y16</f>
        <v>84692.743803465157</v>
      </c>
      <c r="T192" s="11">
        <f>S192*Předpoklady!$Y16</f>
        <v>87533.062406841214</v>
      </c>
      <c r="U192" s="11">
        <f>T192*Předpoklady!$Y16</f>
        <v>90468.636039236109</v>
      </c>
      <c r="V192" s="11">
        <f>U192*Předpoklady!$Y16</f>
        <v>93502.659243875591</v>
      </c>
      <c r="W192" s="11">
        <f>V192*Předpoklady!$Y16</f>
        <v>96638.433698553796</v>
      </c>
      <c r="X192" s="12">
        <f>W192*Předpoklady!$Y16</f>
        <v>99879.371808577518</v>
      </c>
    </row>
    <row r="193" spans="1:24" x14ac:dyDescent="0.2">
      <c r="A193" s="15" t="s">
        <v>12</v>
      </c>
      <c r="B193" s="62">
        <f t="shared" si="66"/>
        <v>48339.879751275665</v>
      </c>
      <c r="C193" s="11">
        <f>B193*Předpoklady!$Y17</f>
        <v>50291.709267982798</v>
      </c>
      <c r="D193" s="11">
        <f>C193*Předpoklady!$Y17</f>
        <v>52322.348216610138</v>
      </c>
      <c r="E193" s="11">
        <f>D193*Předpoklady!$Y17</f>
        <v>54434.978702206528</v>
      </c>
      <c r="F193" s="11">
        <f>E193*Předpoklady!$Y17</f>
        <v>56632.911314347271</v>
      </c>
      <c r="G193" s="11">
        <f>F193*Předpoklady!$Y17</f>
        <v>58919.590314980975</v>
      </c>
      <c r="H193" s="11">
        <f>G193*Předpoklady!$Y17</f>
        <v>61298.599035747116</v>
      </c>
      <c r="I193" s="11">
        <f>H193*Předpoklady!$Y17</f>
        <v>63773.66549322231</v>
      </c>
      <c r="J193" s="11">
        <f>I193*Předpoklady!$Y17</f>
        <v>66348.668230894487</v>
      </c>
      <c r="K193" s="11">
        <f>J193*Předpoklady!$Y17</f>
        <v>69027.642397019736</v>
      </c>
      <c r="L193" s="11">
        <f>K193*Předpoklady!$Y17</f>
        <v>71814.786067886074</v>
      </c>
      <c r="M193" s="11">
        <f>L193*Předpoklady!$Y17</f>
        <v>74714.466826392905</v>
      </c>
      <c r="N193" s="11">
        <f>M193*Předpoklady!$Y17</f>
        <v>77731.228606255245</v>
      </c>
      <c r="O193" s="11">
        <f>N193*Předpoklady!$Y17</f>
        <v>80869.798812557739</v>
      </c>
      <c r="P193" s="11">
        <f>O193*Předpoklady!$Y17</f>
        <v>84135.09572981688</v>
      </c>
      <c r="Q193" s="11">
        <f>P193*Předpoklady!$Y17</f>
        <v>87532.236229160044</v>
      </c>
      <c r="R193" s="11">
        <f>Q193*Předpoklady!$Y17</f>
        <v>91066.543786698967</v>
      </c>
      <c r="S193" s="11">
        <f>R193*Předpoklady!$Y17</f>
        <v>94743.556825662745</v>
      </c>
      <c r="T193" s="11">
        <f>S193*Předpoklady!$Y17</f>
        <v>98569.037395362917</v>
      </c>
      <c r="U193" s="11">
        <f>T193*Předpoklady!$Y17</f>
        <v>102548.98020059096</v>
      </c>
      <c r="V193" s="11">
        <f>U193*Předpoklady!$Y17</f>
        <v>106689.62199559763</v>
      </c>
      <c r="W193" s="11">
        <f>V193*Předpoklady!$Y17</f>
        <v>110997.45135737503</v>
      </c>
      <c r="X193" s="12">
        <f>W193*Předpoklady!$Y17</f>
        <v>115479.21885355652</v>
      </c>
    </row>
    <row r="194" spans="1:24" x14ac:dyDescent="0.2">
      <c r="A194" s="15" t="s">
        <v>13</v>
      </c>
      <c r="B194" s="62">
        <f t="shared" si="66"/>
        <v>48339.879751275665</v>
      </c>
      <c r="C194" s="11">
        <f>B194*Předpoklady!$Y18</f>
        <v>49820.885763619321</v>
      </c>
      <c r="D194" s="11">
        <f>C194*Předpoklady!$Y18</f>
        <v>51347.265881564475</v>
      </c>
      <c r="E194" s="11">
        <f>D194*Předpoklady!$Y18</f>
        <v>52920.410247650711</v>
      </c>
      <c r="F194" s="11">
        <f>E194*Předpoklady!$Y18</f>
        <v>54541.751594706817</v>
      </c>
      <c r="G194" s="11">
        <f>F194*Předpoklady!$Y18</f>
        <v>56212.766550704582</v>
      </c>
      <c r="H194" s="11">
        <f>G194*Předpoklady!$Y18</f>
        <v>57934.976983589804</v>
      </c>
      <c r="I194" s="11">
        <f>H194*Předpoklady!$Y18</f>
        <v>59709.951387315406</v>
      </c>
      <c r="J194" s="11">
        <f>I194*Předpoklady!$Y18</f>
        <v>61539.306310338936</v>
      </c>
      <c r="K194" s="11">
        <f>J194*Předpoklady!$Y18</f>
        <v>63424.707827885424</v>
      </c>
      <c r="L194" s="11">
        <f>K194*Předpoklady!$Y18</f>
        <v>65367.873059316502</v>
      </c>
      <c r="M194" s="11">
        <f>L194*Předpoklady!$Y18</f>
        <v>67370.571731987686</v>
      </c>
      <c r="N194" s="11">
        <f>M194*Předpoklady!$Y18</f>
        <v>69434.627793018124</v>
      </c>
      <c r="O194" s="11">
        <f>N194*Předpoklady!$Y18</f>
        <v>71561.921070440687</v>
      </c>
      <c r="P194" s="11">
        <f>O194*Předpoklady!$Y18</f>
        <v>73754.388985245299</v>
      </c>
      <c r="Q194" s="11">
        <f>P194*Předpoklady!$Y18</f>
        <v>76014.028315874762</v>
      </c>
      <c r="R194" s="11">
        <f>Q194*Předpoklady!$Y18</f>
        <v>78342.897016780058</v>
      </c>
      <c r="S194" s="11">
        <f>R194*Předpoklady!$Y18</f>
        <v>80743.116092691373</v>
      </c>
      <c r="T194" s="11">
        <f>S194*Předpoklady!$Y18</f>
        <v>83216.871530311837</v>
      </c>
      <c r="U194" s="11">
        <f>T194*Předpoklady!$Y18</f>
        <v>85766.416289193221</v>
      </c>
      <c r="V194" s="11">
        <f>U194*Předpoklady!$Y18</f>
        <v>88394.072353606825</v>
      </c>
      <c r="W194" s="11">
        <f>V194*Předpoklady!$Y18</f>
        <v>91102.232847278254</v>
      </c>
      <c r="X194" s="12">
        <f>W194*Předpoklady!$Y18</f>
        <v>93893.364212912042</v>
      </c>
    </row>
    <row r="195" spans="1:24" x14ac:dyDescent="0.2">
      <c r="A195" s="15" t="s">
        <v>14</v>
      </c>
      <c r="B195" s="62">
        <f t="shared" si="66"/>
        <v>48339.879751275665</v>
      </c>
      <c r="C195" s="11">
        <f>B195*Předpoklady!$Y19</f>
        <v>49637.078552767904</v>
      </c>
      <c r="D195" s="11">
        <f>C195*Předpoklady!$Y19</f>
        <v>50969.087633872987</v>
      </c>
      <c r="E195" s="11">
        <f>D195*Předpoklady!$Y19</f>
        <v>52336.841127096523</v>
      </c>
      <c r="F195" s="11">
        <f>E195*Předpoklady!$Y19</f>
        <v>53741.298232353758</v>
      </c>
      <c r="G195" s="11">
        <f>F195*Předpoklady!$Y19</f>
        <v>55183.443889652517</v>
      </c>
      <c r="H195" s="11">
        <f>G195*Předpoklady!$Y19</f>
        <v>56664.2894698276</v>
      </c>
      <c r="I195" s="11">
        <f>H195*Předpoklady!$Y19</f>
        <v>58184.873483811003</v>
      </c>
      <c r="J195" s="11">
        <f>I195*Předpoklady!$Y19</f>
        <v>59746.262310935374</v>
      </c>
      <c r="K195" s="11">
        <f>J195*Předpoklady!$Y19</f>
        <v>61349.550946781455</v>
      </c>
      <c r="L195" s="11">
        <f>K195*Předpoklady!$Y19</f>
        <v>62995.863771094017</v>
      </c>
      <c r="M195" s="11">
        <f>L195*Předpoklady!$Y19</f>
        <v>64686.355336304732</v>
      </c>
      <c r="N195" s="11">
        <f>M195*Předpoklady!$Y19</f>
        <v>66422.211177215082</v>
      </c>
      <c r="O195" s="11">
        <f>N195*Předpoklady!$Y19</f>
        <v>68204.648642407046</v>
      </c>
      <c r="P195" s="11">
        <f>O195*Předpoklady!$Y19</f>
        <v>70034.917747964661</v>
      </c>
      <c r="Q195" s="11">
        <f>P195*Předpoklady!$Y19</f>
        <v>71914.302054105181</v>
      </c>
      <c r="R195" s="11">
        <f>Q195*Předpoklady!$Y19</f>
        <v>73844.119565334608</v>
      </c>
      <c r="S195" s="11">
        <f>R195*Předpoklady!$Y19</f>
        <v>75825.723654758811</v>
      </c>
      <c r="T195" s="11">
        <f>S195*Předpoklady!$Y19</f>
        <v>77860.504013198559</v>
      </c>
      <c r="U195" s="11">
        <f>T195*Předpoklady!$Y19</f>
        <v>79949.887623774004</v>
      </c>
      <c r="V195" s="11">
        <f>U195*Předpoklady!$Y19</f>
        <v>82095.339762642063</v>
      </c>
      <c r="W195" s="11">
        <f>V195*Předpoklady!$Y19</f>
        <v>84298.365026588595</v>
      </c>
      <c r="X195" s="12">
        <f>W195*Předpoklady!$Y19</f>
        <v>86560.508388195958</v>
      </c>
    </row>
    <row r="196" spans="1:24" x14ac:dyDescent="0.2">
      <c r="A196" s="15" t="s">
        <v>15</v>
      </c>
      <c r="B196" s="62">
        <f t="shared" si="66"/>
        <v>48339.879751275665</v>
      </c>
      <c r="C196" s="11">
        <f>B196*Předpoklady!$Y20</f>
        <v>50149.826831579892</v>
      </c>
      <c r="D196" s="11">
        <f>C196*Předpoklady!$Y20</f>
        <v>52027.542149007531</v>
      </c>
      <c r="E196" s="11">
        <f>D196*Předpoklady!$Y20</f>
        <v>53975.563089326817</v>
      </c>
      <c r="F196" s="11">
        <f>E196*Předpoklady!$Y20</f>
        <v>55996.522043382254</v>
      </c>
      <c r="G196" s="11">
        <f>F196*Předpoklady!$Y20</f>
        <v>58093.149964285105</v>
      </c>
      <c r="H196" s="11">
        <f>G196*Předpoklady!$Y20</f>
        <v>60268.280057792603</v>
      </c>
      <c r="I196" s="11">
        <f>H196*Předpoklady!$Y20</f>
        <v>62524.85161086273</v>
      </c>
      <c r="J196" s="11">
        <f>I196*Předpoklady!$Y20</f>
        <v>64865.913963558167</v>
      </c>
      <c r="K196" s="11">
        <f>J196*Předpoklady!$Y20</f>
        <v>67294.630629666732</v>
      </c>
      <c r="L196" s="11">
        <f>K196*Předpoklady!$Y20</f>
        <v>69814.283571606502</v>
      </c>
      <c r="M196" s="11">
        <f>L196*Předpoklady!$Y20</f>
        <v>72428.277635392442</v>
      </c>
      <c r="N196" s="11">
        <f>M196*Předpoklady!$Y20</f>
        <v>75140.145151657474</v>
      </c>
      <c r="O196" s="11">
        <f>N196*Předpoklady!$Y20</f>
        <v>77953.550708945593</v>
      </c>
      <c r="P196" s="11">
        <f>O196*Předpoklady!$Y20</f>
        <v>80872.296105727015</v>
      </c>
      <c r="Q196" s="11">
        <f>P196*Předpoklady!$Y20</f>
        <v>83900.325487827344</v>
      </c>
      <c r="R196" s="11">
        <f>Q196*Předpoklady!$Y20</f>
        <v>87041.730678212829</v>
      </c>
      <c r="S196" s="11">
        <f>R196*Předpoklady!$Y20</f>
        <v>90300.756706334068</v>
      </c>
      <c r="T196" s="11">
        <f>S196*Předpoklady!$Y20</f>
        <v>93681.807544500014</v>
      </c>
      <c r="U196" s="11">
        <f>T196*Předpoklady!$Y20</f>
        <v>97189.452059033909</v>
      </c>
      <c r="V196" s="11">
        <f>U196*Předpoklady!$Y20</f>
        <v>100828.43018425305</v>
      </c>
      <c r="W196" s="11">
        <f>V196*Předpoklady!$Y20</f>
        <v>104603.6593276154</v>
      </c>
      <c r="X196" s="12">
        <f>W196*Předpoklady!$Y20</f>
        <v>108520.24101468836</v>
      </c>
    </row>
    <row r="197" spans="1:24" x14ac:dyDescent="0.2">
      <c r="A197" s="15" t="s">
        <v>16</v>
      </c>
      <c r="B197" s="62">
        <f t="shared" si="66"/>
        <v>48339.879751275665</v>
      </c>
      <c r="C197" s="11">
        <f>B197*Předpoklady!$Y21</f>
        <v>50087.166067786966</v>
      </c>
      <c r="D197" s="11">
        <f>C197*Předpoklady!$Y21</f>
        <v>51897.60954330604</v>
      </c>
      <c r="E197" s="11">
        <f>D197*Předpoklady!$Y21</f>
        <v>53773.493047386793</v>
      </c>
      <c r="F197" s="11">
        <f>E197*Předpoklady!$Y21</f>
        <v>55717.181965856544</v>
      </c>
      <c r="G197" s="11">
        <f>F197*Předpoklady!$Y21</f>
        <v>57731.127183437326</v>
      </c>
      <c r="H197" s="11">
        <f>G197*Předpoklady!$Y21</f>
        <v>59817.86817417659</v>
      </c>
      <c r="I197" s="11">
        <f>H197*Předpoklady!$Y21</f>
        <v>61980.036203584183</v>
      </c>
      <c r="J197" s="11">
        <f>I197*Předpoklady!$Y21</f>
        <v>64220.357646513301</v>
      </c>
      <c r="K197" s="11">
        <f>J197*Předpoklady!$Y21</f>
        <v>66541.657424969075</v>
      </c>
      <c r="L197" s="11">
        <f>K197*Předpoklady!$Y21</f>
        <v>68946.862570179699</v>
      </c>
      <c r="M197" s="11">
        <f>L197*Předpoklady!$Y21</f>
        <v>71439.005913421701</v>
      </c>
      <c r="N197" s="11">
        <f>M197*Předpoklady!$Y21</f>
        <v>74021.229910253169</v>
      </c>
      <c r="O197" s="11">
        <f>N197*Předpoklady!$Y21</f>
        <v>76696.790602977271</v>
      </c>
      <c r="P197" s="11">
        <f>O197*Předpoklady!$Y21</f>
        <v>79469.061726332278</v>
      </c>
      <c r="Q197" s="11">
        <f>P197*Předpoklady!$Y21</f>
        <v>82341.538961585393</v>
      </c>
      <c r="R197" s="11">
        <f>Q197*Předpoklady!$Y21</f>
        <v>85317.844344394369</v>
      </c>
      <c r="S197" s="11">
        <f>R197*Předpoklady!$Y21</f>
        <v>88401.730831995068</v>
      </c>
      <c r="T197" s="11">
        <f>S197*Předpoklady!$Y21</f>
        <v>91597.087035473916</v>
      </c>
      <c r="U197" s="11">
        <f>T197*Předpoklady!$Y21</f>
        <v>94907.942123092434</v>
      </c>
      <c r="V197" s="11">
        <f>U197*Předpoklady!$Y21</f>
        <v>98338.470900846587</v>
      </c>
      <c r="W197" s="11">
        <f>V197*Předpoklady!$Y21</f>
        <v>101892.9990766673</v>
      </c>
      <c r="X197" s="12">
        <f>W197*Předpoklady!$Y21</f>
        <v>105576.00871490003</v>
      </c>
    </row>
    <row r="198" spans="1:24" x14ac:dyDescent="0.2">
      <c r="A198" s="15" t="s">
        <v>17</v>
      </c>
      <c r="B198" s="62">
        <f t="shared" si="66"/>
        <v>48339.879751275665</v>
      </c>
      <c r="C198" s="11">
        <f>B198*Předpoklady!$Y22</f>
        <v>50513.499925143115</v>
      </c>
      <c r="D198" s="11">
        <f>C198*Předpoklady!$Y22</f>
        <v>52784.857716161314</v>
      </c>
      <c r="E198" s="11">
        <f>D198*Předpoklady!$Y22</f>
        <v>55158.347931629694</v>
      </c>
      <c r="F198" s="11">
        <f>E198*Předpoklady!$Y22</f>
        <v>57638.562992947183</v>
      </c>
      <c r="G198" s="11">
        <f>F198*Předpoklady!$Y22</f>
        <v>60230.301821401619</v>
      </c>
      <c r="H198" s="11">
        <f>G198*Předpoklady!$Y22</f>
        <v>62938.579123511976</v>
      </c>
      <c r="I198" s="11">
        <f>H198*Předpoklady!$Y22</f>
        <v>65768.635093889272</v>
      </c>
      <c r="J198" s="11">
        <f>I198*Předpoklady!$Y22</f>
        <v>68725.9455543902</v>
      </c>
      <c r="K198" s="11">
        <f>J198*Předpoklady!$Y22</f>
        <v>71816.232549181412</v>
      </c>
      <c r="L198" s="11">
        <f>K198*Předpoklady!$Y22</f>
        <v>75045.475416214758</v>
      </c>
      <c r="M198" s="11">
        <f>L198*Předpoklady!$Y22</f>
        <v>78419.92235653536</v>
      </c>
      <c r="N198" s="11">
        <f>M198*Předpoklady!$Y22</f>
        <v>81946.102523807829</v>
      </c>
      <c r="O198" s="11">
        <f>N198*Předpoklady!$Y22</f>
        <v>85630.83865745239</v>
      </c>
      <c r="P198" s="11">
        <f>O198*Předpoklady!$Y22</f>
        <v>89481.260283834592</v>
      </c>
      <c r="Q198" s="11">
        <f>P198*Předpoklady!$Y22</f>
        <v>93504.817511051195</v>
      </c>
      <c r="R198" s="11">
        <f>Q198*Předpoklady!$Y22</f>
        <v>97709.29544400367</v>
      </c>
      <c r="S198" s="11">
        <f>R198*Předpoklady!$Y22</f>
        <v>102102.82924765068</v>
      </c>
      <c r="T198" s="11">
        <f>S198*Předpoklady!$Y22</f>
        <v>106693.91988758509</v>
      </c>
      <c r="U198" s="11">
        <f>T198*Předpoklady!$Y22</f>
        <v>111491.45057839183</v>
      </c>
      <c r="V198" s="11">
        <f>U198*Předpoklady!$Y22</f>
        <v>116504.70397161201</v>
      </c>
      <c r="W198" s="11">
        <f>V198*Předpoklady!$Y22</f>
        <v>121743.3801165701</v>
      </c>
      <c r="X198" s="12">
        <f>W198*Předpoklady!$Y22</f>
        <v>127217.61522881624</v>
      </c>
    </row>
    <row r="199" spans="1:24" x14ac:dyDescent="0.2">
      <c r="A199" s="15" t="s">
        <v>18</v>
      </c>
      <c r="B199" s="62">
        <f t="shared" si="66"/>
        <v>48339.879751275665</v>
      </c>
      <c r="C199" s="11">
        <f>B199*Předpoklady!$Y23</f>
        <v>50923.442922627648</v>
      </c>
      <c r="D199" s="11">
        <f>C199*Předpoklady!$Y23</f>
        <v>53645.086674541897</v>
      </c>
      <c r="E199" s="11">
        <f>D199*Předpoklady!$Y23</f>
        <v>56512.190833043118</v>
      </c>
      <c r="F199" s="11">
        <f>E199*Předpoklady!$Y23</f>
        <v>59532.529644804694</v>
      </c>
      <c r="G199" s="11">
        <f>F199*Předpoklady!$Y23</f>
        <v>62714.292857272732</v>
      </c>
      <c r="H199" s="11">
        <f>G199*Předpoklady!$Y23</f>
        <v>66066.107925434058</v>
      </c>
      <c r="I199" s="11">
        <f>H199*Předpoklady!$Y23</f>
        <v>69597.063405442517</v>
      </c>
      <c r="J199" s="11">
        <f>I199*Předpoklady!$Y23</f>
        <v>73316.733598536142</v>
      </c>
      <c r="K199" s="11">
        <f>J199*Předpoklady!$Y23</f>
        <v>77235.204512068027</v>
      </c>
      <c r="L199" s="11">
        <f>K199*Předpoklady!$Y23</f>
        <v>81363.101208045045</v>
      </c>
      <c r="M199" s="11">
        <f>L199*Předpoklady!$Y23</f>
        <v>85711.616613330931</v>
      </c>
      <c r="N199" s="11">
        <f>M199*Předpoklady!$Y23</f>
        <v>90292.541869633395</v>
      </c>
      <c r="O199" s="11">
        <f>N199*Předpoklady!$Y23</f>
        <v>95118.298305570439</v>
      </c>
      <c r="P199" s="11">
        <f>O199*Předpoklady!$Y23</f>
        <v>100201.97111750908</v>
      </c>
      <c r="Q199" s="11">
        <f>P199*Předpoklady!$Y23</f>
        <v>105557.3448505031</v>
      </c>
      <c r="R199" s="11">
        <f>Q199*Předpoklady!$Y23</f>
        <v>111198.94077553772</v>
      </c>
      <c r="S199" s="11">
        <f>R199*Předpoklady!$Y23</f>
        <v>117142.05626443068</v>
      </c>
      <c r="T199" s="11">
        <f>S199*Předpoklady!$Y23</f>
        <v>123402.80626915609</v>
      </c>
      <c r="U199" s="11">
        <f>T199*Předpoklady!$Y23</f>
        <v>129998.16701806366</v>
      </c>
      <c r="V199" s="11">
        <f>U199*Předpoklady!$Y23</f>
        <v>136946.02204747693</v>
      </c>
      <c r="W199" s="11">
        <f>V199*Předpoklady!$Y23</f>
        <v>144265.21069348676</v>
      </c>
      <c r="X199" s="12">
        <f>W199*Předpoklady!$Y23</f>
        <v>151975.57917542721</v>
      </c>
    </row>
    <row r="200" spans="1:24" x14ac:dyDescent="0.2">
      <c r="A200" s="15" t="s">
        <v>19</v>
      </c>
      <c r="B200" s="62">
        <f t="shared" si="66"/>
        <v>48339.879751275665</v>
      </c>
      <c r="C200" s="11">
        <f>B200*Předpoklady!$Y24</f>
        <v>50923.442922627648</v>
      </c>
      <c r="D200" s="11">
        <f>C200*Předpoklady!$Y24</f>
        <v>53645.086674541897</v>
      </c>
      <c r="E200" s="11">
        <f>D200*Předpoklady!$Y24</f>
        <v>56512.190833043118</v>
      </c>
      <c r="F200" s="11">
        <f>E200*Předpoklady!$Y24</f>
        <v>59532.529644804694</v>
      </c>
      <c r="G200" s="11">
        <f>F200*Předpoklady!$Y24</f>
        <v>62714.292857272732</v>
      </c>
      <c r="H200" s="11">
        <f>G200*Předpoklady!$Y24</f>
        <v>66066.107925434058</v>
      </c>
      <c r="I200" s="11">
        <f>H200*Předpoklady!$Y24</f>
        <v>69597.063405442517</v>
      </c>
      <c r="J200" s="11">
        <f>I200*Předpoklady!$Y24</f>
        <v>73316.733598536142</v>
      </c>
      <c r="K200" s="11">
        <f>J200*Předpoklady!$Y24</f>
        <v>77235.204512068027</v>
      </c>
      <c r="L200" s="11">
        <f>K200*Předpoklady!$Y24</f>
        <v>81363.101208045045</v>
      </c>
      <c r="M200" s="11">
        <f>L200*Předpoklady!$Y24</f>
        <v>85711.616613330931</v>
      </c>
      <c r="N200" s="11">
        <f>M200*Předpoklady!$Y24</f>
        <v>90292.541869633395</v>
      </c>
      <c r="O200" s="11">
        <f>N200*Předpoklady!$Y24</f>
        <v>95118.298305570439</v>
      </c>
      <c r="P200" s="11">
        <f>O200*Předpoklady!$Y24</f>
        <v>100201.97111750908</v>
      </c>
      <c r="Q200" s="11">
        <f>P200*Předpoklady!$Y24</f>
        <v>105557.3448505031</v>
      </c>
      <c r="R200" s="11">
        <f>Q200*Předpoklady!$Y24</f>
        <v>111198.94077553772</v>
      </c>
      <c r="S200" s="11">
        <f>R200*Předpoklady!$Y24</f>
        <v>117142.05626443068</v>
      </c>
      <c r="T200" s="11">
        <f>S200*Předpoklady!$Y24</f>
        <v>123402.80626915609</v>
      </c>
      <c r="U200" s="11">
        <f>T200*Předpoklady!$Y24</f>
        <v>129998.16701806366</v>
      </c>
      <c r="V200" s="11">
        <f>U200*Předpoklady!$Y24</f>
        <v>136946.02204747693</v>
      </c>
      <c r="W200" s="11">
        <f>V200*Předpoklady!$Y24</f>
        <v>144265.21069348676</v>
      </c>
      <c r="X200" s="12">
        <f>W200*Předpoklady!$Y24</f>
        <v>151975.57917542721</v>
      </c>
    </row>
    <row r="201" spans="1:24" x14ac:dyDescent="0.2">
      <c r="A201" s="15" t="s">
        <v>20</v>
      </c>
      <c r="B201" s="62">
        <f t="shared" si="66"/>
        <v>48339.879751275665</v>
      </c>
      <c r="C201" s="11">
        <f>B201*Předpoklady!$Y25</f>
        <v>50923.442922627648</v>
      </c>
      <c r="D201" s="11">
        <f>C201*Předpoklady!$Y25</f>
        <v>53645.086674541897</v>
      </c>
      <c r="E201" s="11">
        <f>D201*Předpoklady!$Y25</f>
        <v>56512.190833043118</v>
      </c>
      <c r="F201" s="11">
        <f>E201*Předpoklady!$Y25</f>
        <v>59532.529644804694</v>
      </c>
      <c r="G201" s="11">
        <f>F201*Předpoklady!$Y25</f>
        <v>62714.292857272732</v>
      </c>
      <c r="H201" s="11">
        <f>G201*Předpoklady!$Y25</f>
        <v>66066.107925434058</v>
      </c>
      <c r="I201" s="11">
        <f>H201*Předpoklady!$Y25</f>
        <v>69597.063405442517</v>
      </c>
      <c r="J201" s="11">
        <f>I201*Předpoklady!$Y25</f>
        <v>73316.733598536142</v>
      </c>
      <c r="K201" s="11">
        <f>J201*Předpoklady!$Y25</f>
        <v>77235.204512068027</v>
      </c>
      <c r="L201" s="11">
        <f>K201*Předpoklady!$Y25</f>
        <v>81363.101208045045</v>
      </c>
      <c r="M201" s="11">
        <f>L201*Předpoklady!$Y25</f>
        <v>85711.616613330931</v>
      </c>
      <c r="N201" s="11">
        <f>M201*Předpoklady!$Y25</f>
        <v>90292.541869633395</v>
      </c>
      <c r="O201" s="11">
        <f>N201*Předpoklady!$Y25</f>
        <v>95118.298305570439</v>
      </c>
      <c r="P201" s="11">
        <f>O201*Předpoklady!$Y25</f>
        <v>100201.97111750908</v>
      </c>
      <c r="Q201" s="11">
        <f>P201*Předpoklady!$Y25</f>
        <v>105557.3448505031</v>
      </c>
      <c r="R201" s="11">
        <f>Q201*Předpoklady!$Y25</f>
        <v>111198.94077553772</v>
      </c>
      <c r="S201" s="11">
        <f>R201*Předpoklady!$Y25</f>
        <v>117142.05626443068</v>
      </c>
      <c r="T201" s="11">
        <f>S201*Předpoklady!$Y25</f>
        <v>123402.80626915609</v>
      </c>
      <c r="U201" s="11">
        <f>T201*Předpoklady!$Y25</f>
        <v>129998.16701806366</v>
      </c>
      <c r="V201" s="11">
        <f>U201*Předpoklady!$Y25</f>
        <v>136946.02204747693</v>
      </c>
      <c r="W201" s="11">
        <f>V201*Předpoklady!$Y25</f>
        <v>144265.21069348676</v>
      </c>
      <c r="X201" s="12">
        <f>W201*Předpoklady!$Y25</f>
        <v>151975.57917542721</v>
      </c>
    </row>
    <row r="202" spans="1:24" x14ac:dyDescent="0.2">
      <c r="A202" s="15" t="s">
        <v>21</v>
      </c>
      <c r="B202" s="63">
        <f t="shared" si="66"/>
        <v>48339.879751275665</v>
      </c>
      <c r="C202" s="48">
        <f>B202*Předpoklady!$Y26</f>
        <v>50923.442922627648</v>
      </c>
      <c r="D202" s="48">
        <f>C202*Předpoklady!$Y26</f>
        <v>53645.086674541897</v>
      </c>
      <c r="E202" s="48">
        <f>D202*Předpoklady!$Y26</f>
        <v>56512.190833043118</v>
      </c>
      <c r="F202" s="48">
        <f>E202*Předpoklady!$Y26</f>
        <v>59532.529644804694</v>
      </c>
      <c r="G202" s="48">
        <f>F202*Předpoklady!$Y26</f>
        <v>62714.292857272732</v>
      </c>
      <c r="H202" s="48">
        <f>G202*Předpoklady!$Y26</f>
        <v>66066.107925434058</v>
      </c>
      <c r="I202" s="48">
        <f>H202*Předpoklady!$Y26</f>
        <v>69597.063405442517</v>
      </c>
      <c r="J202" s="48">
        <f>I202*Předpoklady!$Y26</f>
        <v>73316.733598536142</v>
      </c>
      <c r="K202" s="48">
        <f>J202*Předpoklady!$Y26</f>
        <v>77235.204512068027</v>
      </c>
      <c r="L202" s="48">
        <f>K202*Předpoklady!$Y26</f>
        <v>81363.101208045045</v>
      </c>
      <c r="M202" s="48">
        <f>L202*Předpoklady!$Y26</f>
        <v>85711.616613330931</v>
      </c>
      <c r="N202" s="48">
        <f>M202*Předpoklady!$Y26</f>
        <v>90292.541869633395</v>
      </c>
      <c r="O202" s="48">
        <f>N202*Předpoklady!$Y26</f>
        <v>95118.298305570439</v>
      </c>
      <c r="P202" s="48">
        <f>O202*Předpoklady!$Y26</f>
        <v>100201.97111750908</v>
      </c>
      <c r="Q202" s="48">
        <f>P202*Předpoklady!$Y26</f>
        <v>105557.3448505031</v>
      </c>
      <c r="R202" s="48">
        <f>Q202*Předpoklady!$Y26</f>
        <v>111198.94077553772</v>
      </c>
      <c r="S202" s="48">
        <f>R202*Předpoklady!$Y26</f>
        <v>117142.05626443068</v>
      </c>
      <c r="T202" s="48">
        <f>S202*Předpoklady!$Y26</f>
        <v>123402.80626915609</v>
      </c>
      <c r="U202" s="48">
        <f>T202*Předpoklady!$Y26</f>
        <v>129998.16701806366</v>
      </c>
      <c r="V202" s="48">
        <f>U202*Předpoklady!$Y26</f>
        <v>136946.02204747693</v>
      </c>
      <c r="W202" s="48">
        <f>V202*Předpoklady!$Y26</f>
        <v>144265.21069348676</v>
      </c>
      <c r="X202" s="64">
        <f>W202*Předpoklady!$Y26</f>
        <v>151975.57917542721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>B158*B107</f>
        <v>202939.73723114975</v>
      </c>
      <c r="C209" s="60">
        <f>C158*C107*Předpoklady!C$69</f>
        <v>765074.8914028306</v>
      </c>
      <c r="D209" s="60">
        <f>D158*D107*Předpoklady!D$69</f>
        <v>1812814.1245296097</v>
      </c>
      <c r="E209" s="60">
        <f>E158*E107*Předpoklady!E$69</f>
        <v>2468135.8113201233</v>
      </c>
      <c r="F209" s="60">
        <f>F158*F107*Předpoklady!F$69</f>
        <v>2816237.6736780345</v>
      </c>
      <c r="G209" s="60">
        <f>G158*G107*Předpoklady!G$69</f>
        <v>3457078.2632005359</v>
      </c>
      <c r="H209" s="60">
        <f>H158*H107*Předpoklady!H$69</f>
        <v>4122361.8436068455</v>
      </c>
      <c r="I209" s="60">
        <f>I158*I107*Předpoklady!I$69</f>
        <v>4816214.4979126528</v>
      </c>
      <c r="J209" s="60">
        <f>J158*J107*Předpoklady!J$69</f>
        <v>5538785.8825014252</v>
      </c>
      <c r="K209" s="60">
        <f>K158*K107*Předpoklady!K$69</f>
        <v>6293052.322039987</v>
      </c>
      <c r="L209" s="60">
        <f>L158*L107*Předpoklady!L$69</f>
        <v>6872184.4784147833</v>
      </c>
      <c r="M209" s="60">
        <f>M158*M107*Předpoklady!M$69</f>
        <v>7490756.0358284777</v>
      </c>
      <c r="N209" s="60">
        <f>N158*N107*Předpoklady!N$69</f>
        <v>8157888.2525487551</v>
      </c>
      <c r="O209" s="60">
        <f>O158*O107*Předpoklady!O$69</f>
        <v>8881473.5662540104</v>
      </c>
      <c r="P209" s="60">
        <f>P158*P107*Předpoklady!P$69</f>
        <v>9676172.7094440367</v>
      </c>
      <c r="Q209" s="60">
        <f>Q158*Q107*Předpoklady!Q$69</f>
        <v>10557339.156895226</v>
      </c>
      <c r="R209" s="60">
        <f>R158*R107*Předpoklady!R$69</f>
        <v>11542710.591268424</v>
      </c>
      <c r="S209" s="60">
        <f>S158*S107*Předpoklady!S$69</f>
        <v>12650898.869176377</v>
      </c>
      <c r="T209" s="60">
        <f>T158*T107*Předpoklady!T$69</f>
        <v>13878994.759325407</v>
      </c>
      <c r="U209" s="60">
        <f>U158*U107*Předpoklady!U$69</f>
        <v>15234913.793380789</v>
      </c>
      <c r="V209" s="60">
        <f>V158*V107*Předpoklady!V$69</f>
        <v>16093660.413173808</v>
      </c>
      <c r="W209" s="60">
        <f>W158*W107*Předpoklady!W$69</f>
        <v>17032909.048010852</v>
      </c>
      <c r="X209" s="61">
        <f>X158*X107*Předpoklady!X$69</f>
        <v>18044470.524442323</v>
      </c>
    </row>
    <row r="210" spans="1:24" x14ac:dyDescent="0.2">
      <c r="A210" s="15" t="s">
        <v>2</v>
      </c>
      <c r="B210" s="62">
        <f t="shared" ref="B210:B229" si="67">B159*B108</f>
        <v>671262.20776457211</v>
      </c>
      <c r="C210" s="11">
        <f>C159*C108*Předpoklady!C$69</f>
        <v>2423464.2951336433</v>
      </c>
      <c r="D210" s="11">
        <f>D159*D108*Předpoklady!D$69</f>
        <v>5562752.3998443764</v>
      </c>
      <c r="E210" s="11">
        <f>E159*E108*Předpoklady!E$69</f>
        <v>7468335.6273974068</v>
      </c>
      <c r="F210" s="11">
        <f>F159*F108*Předpoklady!F$69</f>
        <v>8559603.2003755774</v>
      </c>
      <c r="G210" s="11">
        <f>G159*G108*Předpoklady!G$69</f>
        <v>10607909.780127527</v>
      </c>
      <c r="H210" s="11">
        <f>H159*H108*Předpoklady!H$69</f>
        <v>12729970.739544535</v>
      </c>
      <c r="I210" s="11">
        <f>I159*I108*Předpoklady!I$69</f>
        <v>14876539.114481451</v>
      </c>
      <c r="J210" s="11">
        <f>J159*J108*Předpoklady!J$69</f>
        <v>17017521.862027753</v>
      </c>
      <c r="K210" s="11">
        <f>K159*K108*Předpoklady!K$69</f>
        <v>19099606.985626835</v>
      </c>
      <c r="L210" s="11">
        <f>L159*L108*Předpoklady!L$69</f>
        <v>20495808.912946705</v>
      </c>
      <c r="M210" s="11">
        <f>M159*M108*Předpoklady!M$69</f>
        <v>21885334.817760915</v>
      </c>
      <c r="N210" s="11">
        <f>N159*N108*Předpoklady!N$69</f>
        <v>23285997.878077388</v>
      </c>
      <c r="O210" s="11">
        <f>O159*O108*Předpoklady!O$69</f>
        <v>24697763.020034526</v>
      </c>
      <c r="P210" s="11">
        <f>P159*P108*Předpoklady!P$69</f>
        <v>26141167.638228636</v>
      </c>
      <c r="Q210" s="11">
        <f>Q159*Q108*Předpoklady!Q$69</f>
        <v>27640582.184231635</v>
      </c>
      <c r="R210" s="11">
        <f>R159*R108*Předpoklady!R$69</f>
        <v>29229111.779587287</v>
      </c>
      <c r="S210" s="11">
        <f>S159*S108*Předpoklady!S$69</f>
        <v>30943320.525013186</v>
      </c>
      <c r="T210" s="11">
        <f>T159*T108*Předpoklady!T$69</f>
        <v>32771281.670974649</v>
      </c>
      <c r="U210" s="11">
        <f>U159*U108*Předpoklady!U$69</f>
        <v>34739289.82485798</v>
      </c>
      <c r="V210" s="11">
        <f>V159*V108*Předpoklady!V$69</f>
        <v>35489942.235621117</v>
      </c>
      <c r="W210" s="11">
        <f>W159*W108*Předpoklady!W$69</f>
        <v>36419160.579677403</v>
      </c>
      <c r="X210" s="12">
        <f>X159*X108*Předpoklady!X$69</f>
        <v>37545255.169114046</v>
      </c>
    </row>
    <row r="211" spans="1:24" x14ac:dyDescent="0.2">
      <c r="A211" s="15" t="s">
        <v>3</v>
      </c>
      <c r="B211" s="62">
        <f t="shared" si="67"/>
        <v>706112.15016642865</v>
      </c>
      <c r="C211" s="11">
        <f>C160*C109*Předpoklady!C$69</f>
        <v>2707595.1073495722</v>
      </c>
      <c r="D211" s="11">
        <f>D160*D109*Předpoklady!D$69</f>
        <v>6491552.1584805865</v>
      </c>
      <c r="E211" s="11">
        <f>E160*E109*Předpoklady!E$69</f>
        <v>8823470.4928733204</v>
      </c>
      <c r="F211" s="11">
        <f>F160*F109*Předpoklady!F$69</f>
        <v>9903692.7896810863</v>
      </c>
      <c r="G211" s="11">
        <f>G160*G109*Předpoklady!G$69</f>
        <v>11864262.908032203</v>
      </c>
      <c r="H211" s="11">
        <f>H160*H109*Předpoklady!H$69</f>
        <v>13812653.32066155</v>
      </c>
      <c r="I211" s="11">
        <f>I160*I109*Předpoklady!I$69</f>
        <v>15842722.717340011</v>
      </c>
      <c r="J211" s="11">
        <f>J160*J109*Předpoklady!J$69</f>
        <v>18098790.071041793</v>
      </c>
      <c r="K211" s="11">
        <f>K160*K109*Předpoklady!K$69</f>
        <v>20660544.500746109</v>
      </c>
      <c r="L211" s="11">
        <f>L160*L109*Předpoklady!L$69</f>
        <v>22663471.524625551</v>
      </c>
      <c r="M211" s="11">
        <f>M160*M109*Předpoklady!M$69</f>
        <v>24659957.801231958</v>
      </c>
      <c r="N211" s="11">
        <f>N160*N109*Předpoklady!N$69</f>
        <v>26575417.943860024</v>
      </c>
      <c r="O211" s="11">
        <f>O160*O109*Předpoklady!O$69</f>
        <v>28390427.535437636</v>
      </c>
      <c r="P211" s="11">
        <f>P160*P109*Předpoklady!P$69</f>
        <v>30059741.359317813</v>
      </c>
      <c r="Q211" s="11">
        <f>Q160*Q109*Předpoklady!Q$69</f>
        <v>31629817.043998417</v>
      </c>
      <c r="R211" s="11">
        <f>R160*R109*Předpoklady!R$69</f>
        <v>33183269.553615622</v>
      </c>
      <c r="S211" s="11">
        <f>S160*S109*Předpoklady!S$69</f>
        <v>34759492.221744165</v>
      </c>
      <c r="T211" s="11">
        <f>T160*T109*Předpoklady!T$69</f>
        <v>36323262.509994298</v>
      </c>
      <c r="U211" s="11">
        <f>U160*U109*Předpoklady!U$69</f>
        <v>37888542.689669289</v>
      </c>
      <c r="V211" s="11">
        <f>V160*V109*Předpoklady!V$69</f>
        <v>37995341.603316449</v>
      </c>
      <c r="W211" s="11">
        <f>W160*W109*Předpoklady!W$69</f>
        <v>38199166.502429374</v>
      </c>
      <c r="X211" s="12">
        <f>X160*X109*Předpoklady!X$69</f>
        <v>38531348.998344213</v>
      </c>
    </row>
    <row r="212" spans="1:24" x14ac:dyDescent="0.2">
      <c r="A212" s="15" t="s">
        <v>4</v>
      </c>
      <c r="B212" s="62">
        <f t="shared" si="67"/>
        <v>481992.42372737103</v>
      </c>
      <c r="C212" s="11">
        <f>C161*C110*Předpoklady!C$69</f>
        <v>1830924.1900012274</v>
      </c>
      <c r="D212" s="11">
        <f>D161*D110*Předpoklady!D$69</f>
        <v>4425541.7654253747</v>
      </c>
      <c r="E212" s="11">
        <f>E161*E110*Předpoklady!E$69</f>
        <v>6237508.9666284947</v>
      </c>
      <c r="F212" s="11">
        <f>F161*F110*Předpoklady!F$69</f>
        <v>7507830.2788087456</v>
      </c>
      <c r="G212" s="11">
        <f>G161*G110*Předpoklady!G$69</f>
        <v>9843695.413308993</v>
      </c>
      <c r="H212" s="11">
        <f>H161*H110*Předpoklady!H$69</f>
        <v>12502203.046291586</v>
      </c>
      <c r="I212" s="11">
        <f>I161*I110*Předpoklady!I$69</f>
        <v>15385770.017793266</v>
      </c>
      <c r="J212" s="11">
        <f>J161*J110*Předpoklady!J$69</f>
        <v>18286086.169117738</v>
      </c>
      <c r="K212" s="11">
        <f>K161*K110*Předpoklady!K$69</f>
        <v>21013735.328419026</v>
      </c>
      <c r="L212" s="11">
        <f>L161*L110*Předpoklady!L$69</f>
        <v>22907738.523118168</v>
      </c>
      <c r="M212" s="11">
        <f>M161*M110*Předpoklady!M$69</f>
        <v>24860330.03182172</v>
      </c>
      <c r="N212" s="11">
        <f>N161*N110*Předpoklady!N$69</f>
        <v>27030511.96955245</v>
      </c>
      <c r="O212" s="11">
        <f>O161*O110*Předpoklady!O$69</f>
        <v>29640056.036124803</v>
      </c>
      <c r="P212" s="11">
        <f>P161*P110*Předpoklady!P$69</f>
        <v>32800682.262833685</v>
      </c>
      <c r="Q212" s="11">
        <f>Q161*Q110*Předpoklady!Q$69</f>
        <v>36253401.322167456</v>
      </c>
      <c r="R212" s="11">
        <f>R161*R110*Předpoklady!R$69</f>
        <v>39826626.202009678</v>
      </c>
      <c r="S212" s="11">
        <f>S161*S110*Předpoklady!S$69</f>
        <v>43423558.700807087</v>
      </c>
      <c r="T212" s="11">
        <f>T161*T110*Předpoklady!T$69</f>
        <v>46972782.126280159</v>
      </c>
      <c r="U212" s="11">
        <f>U161*U110*Předpoklady!U$69</f>
        <v>50376176.949570693</v>
      </c>
      <c r="V212" s="11">
        <f>V161*V110*Předpoklady!V$69</f>
        <v>51673808.08597976</v>
      </c>
      <c r="W212" s="11">
        <f>W161*W110*Předpoklady!W$69</f>
        <v>52978105.178864658</v>
      </c>
      <c r="X212" s="12">
        <f>X161*X110*Předpoklady!X$69</f>
        <v>54352250.485391468</v>
      </c>
    </row>
    <row r="213" spans="1:24" x14ac:dyDescent="0.2">
      <c r="A213" s="15" t="s">
        <v>5</v>
      </c>
      <c r="B213" s="62">
        <f t="shared" si="67"/>
        <v>471444.62033697858</v>
      </c>
      <c r="C213" s="11">
        <f>C162*C111*Předpoklady!C$69</f>
        <v>1685406.8404445653</v>
      </c>
      <c r="D213" s="11">
        <f>D162*D111*Předpoklady!D$69</f>
        <v>3892823.0801772205</v>
      </c>
      <c r="E213" s="11">
        <f>E162*E111*Předpoklady!E$69</f>
        <v>5289236.7313421704</v>
      </c>
      <c r="F213" s="11">
        <f>F162*F111*Předpoklady!F$69</f>
        <v>6104693.1095738253</v>
      </c>
      <c r="G213" s="11">
        <f>G162*G111*Předpoklady!G$69</f>
        <v>7636063.0530828014</v>
      </c>
      <c r="H213" s="11">
        <f>H162*H111*Předpoklady!H$69</f>
        <v>9353435.5175455306</v>
      </c>
      <c r="I213" s="11">
        <f>I162*I111*Předpoklady!I$69</f>
        <v>11312598.291661173</v>
      </c>
      <c r="J213" s="11">
        <f>J162*J111*Předpoklady!J$69</f>
        <v>13579601.928741837</v>
      </c>
      <c r="K213" s="11">
        <f>K162*K111*Předpoklady!K$69</f>
        <v>16290116.413175512</v>
      </c>
      <c r="L213" s="11">
        <f>L162*L111*Předpoklady!L$69</f>
        <v>18913318.487518318</v>
      </c>
      <c r="M213" s="11">
        <f>M162*M111*Předpoklady!M$69</f>
        <v>21793410.520370197</v>
      </c>
      <c r="N213" s="11">
        <f>N162*N111*Předpoklady!N$69</f>
        <v>24755923.999469783</v>
      </c>
      <c r="O213" s="11">
        <f>O162*O111*Předpoklady!O$69</f>
        <v>27517501.722598474</v>
      </c>
      <c r="P213" s="11">
        <f>P162*P111*Předpoklady!P$69</f>
        <v>29890965.24858984</v>
      </c>
      <c r="Q213" s="11">
        <f>Q162*Q111*Předpoklady!Q$69</f>
        <v>32025059.270357274</v>
      </c>
      <c r="R213" s="11">
        <f>R162*R111*Předpoklady!R$69</f>
        <v>34226351.807416961</v>
      </c>
      <c r="S213" s="11">
        <f>S162*S111*Předpoklady!S$69</f>
        <v>36716882.508679859</v>
      </c>
      <c r="T213" s="11">
        <f>T162*T111*Předpoklady!T$69</f>
        <v>39740988.652163871</v>
      </c>
      <c r="U213" s="11">
        <f>U162*U111*Předpoklady!U$69</f>
        <v>43406262.159748398</v>
      </c>
      <c r="V213" s="11">
        <f>V162*V111*Předpoklady!V$69</f>
        <v>45568498.122628979</v>
      </c>
      <c r="W213" s="11">
        <f>W162*W111*Předpoklady!W$69</f>
        <v>47670739.451730624</v>
      </c>
      <c r="X213" s="12">
        <f>X162*X111*Předpoklady!X$69</f>
        <v>49613866.142000005</v>
      </c>
    </row>
    <row r="214" spans="1:24" x14ac:dyDescent="0.2">
      <c r="A214" s="15" t="s">
        <v>6</v>
      </c>
      <c r="B214" s="62">
        <f t="shared" si="67"/>
        <v>638184.29633230157</v>
      </c>
      <c r="C214" s="11">
        <f>C163*C112*Předpoklady!C$69</f>
        <v>2351426.2252962943</v>
      </c>
      <c r="D214" s="11">
        <f>D163*D112*Předpoklady!D$69</f>
        <v>5373374.3500017347</v>
      </c>
      <c r="E214" s="11">
        <f>E163*E112*Předpoklady!E$69</f>
        <v>6995258.4276783373</v>
      </c>
      <c r="F214" s="11">
        <f>F163*F112*Předpoklady!F$69</f>
        <v>7671925.0288543552</v>
      </c>
      <c r="G214" s="11">
        <f>G163*G112*Předpoklady!G$69</f>
        <v>9127450.4290535934</v>
      </c>
      <c r="H214" s="11">
        <f>H163*H112*Předpoklady!H$69</f>
        <v>10663009.767650468</v>
      </c>
      <c r="I214" s="11">
        <f>I163*I112*Předpoklady!I$69</f>
        <v>12481604.446455352</v>
      </c>
      <c r="J214" s="11">
        <f>J163*J112*Předpoklady!J$69</f>
        <v>14620991.38681799</v>
      </c>
      <c r="K214" s="11">
        <f>K163*K112*Předpoklady!K$69</f>
        <v>17024234.584981926</v>
      </c>
      <c r="L214" s="11">
        <f>L163*L112*Předpoklady!L$69</f>
        <v>19088242.902733717</v>
      </c>
      <c r="M214" s="11">
        <f>M163*M112*Předpoklady!M$69</f>
        <v>21460790.09836122</v>
      </c>
      <c r="N214" s="11">
        <f>N163*N112*Předpoklady!N$69</f>
        <v>24219899.354681782</v>
      </c>
      <c r="O214" s="11">
        <f>O163*O112*Předpoklady!O$69</f>
        <v>27461525.773943696</v>
      </c>
      <c r="P214" s="11">
        <f>P163*P112*Předpoklady!P$69</f>
        <v>31413359.904398806</v>
      </c>
      <c r="Q214" s="11">
        <f>Q163*Q112*Předpoklady!Q$69</f>
        <v>36137275.940522902</v>
      </c>
      <c r="R214" s="11">
        <f>R163*R112*Předpoklady!R$69</f>
        <v>41352248.21344199</v>
      </c>
      <c r="S214" s="11">
        <f>S163*S112*Předpoklady!S$69</f>
        <v>46769892.932854995</v>
      </c>
      <c r="T214" s="11">
        <f>T163*T112*Předpoklady!T$69</f>
        <v>51845890.296978295</v>
      </c>
      <c r="U214" s="11">
        <f>U163*U112*Předpoklady!U$69</f>
        <v>56228756.238089062</v>
      </c>
      <c r="V214" s="11">
        <f>V163*V112*Předpoklady!V$69</f>
        <v>57914981.217464708</v>
      </c>
      <c r="W214" s="11">
        <f>W163*W112*Předpoklady!W$69</f>
        <v>59652021.072022244</v>
      </c>
      <c r="X214" s="12">
        <f>X163*X112*Předpoklady!X$69</f>
        <v>61796408.248268567</v>
      </c>
    </row>
    <row r="215" spans="1:24" x14ac:dyDescent="0.2">
      <c r="A215" s="15" t="s">
        <v>7</v>
      </c>
      <c r="B215" s="62">
        <f t="shared" si="67"/>
        <v>790832.10699806025</v>
      </c>
      <c r="C215" s="11">
        <f>C164*C113*Předpoklady!C$69</f>
        <v>2941872.7306428608</v>
      </c>
      <c r="D215" s="11">
        <f>D164*D113*Předpoklady!D$69</f>
        <v>6893732.1443321975</v>
      </c>
      <c r="E215" s="11">
        <f>E164*E113*Předpoklady!E$69</f>
        <v>9372884.6980547216</v>
      </c>
      <c r="F215" s="11">
        <f>F164*F113*Předpoklady!F$69</f>
        <v>10725923.391469993</v>
      </c>
      <c r="G215" s="11">
        <f>G164*G113*Předpoklady!G$69</f>
        <v>13195285.141512629</v>
      </c>
      <c r="H215" s="11">
        <f>H164*H113*Předpoklady!H$69</f>
        <v>15667651.967367591</v>
      </c>
      <c r="I215" s="11">
        <f>I164*I113*Předpoklady!I$69</f>
        <v>17943028.412931204</v>
      </c>
      <c r="J215" s="11">
        <f>J164*J113*Předpoklady!J$69</f>
        <v>19928316.126441728</v>
      </c>
      <c r="K215" s="11">
        <f>K164*K113*Předpoklady!K$69</f>
        <v>21831006.291229568</v>
      </c>
      <c r="L215" s="11">
        <f>L164*L113*Předpoklady!L$69</f>
        <v>23053846.454997621</v>
      </c>
      <c r="M215" s="11">
        <f>M164*M113*Předpoklady!M$69</f>
        <v>24478770.590838198</v>
      </c>
      <c r="N215" s="11">
        <f>N164*N113*Předpoklady!N$69</f>
        <v>26459325.695310332</v>
      </c>
      <c r="O215" s="11">
        <f>O164*O113*Předpoklady!O$69</f>
        <v>28960321.58094487</v>
      </c>
      <c r="P215" s="11">
        <f>P164*P113*Předpoklady!P$69</f>
        <v>31815337.112831555</v>
      </c>
      <c r="Q215" s="11">
        <f>Q164*Q113*Předpoklady!Q$69</f>
        <v>34977652.300314263</v>
      </c>
      <c r="R215" s="11">
        <f>R164*R113*Předpoklady!R$69</f>
        <v>38623987.473798409</v>
      </c>
      <c r="S215" s="11">
        <f>S164*S113*Předpoklady!S$69</f>
        <v>42885061.422696859</v>
      </c>
      <c r="T215" s="11">
        <f>T164*T113*Předpoklady!T$69</f>
        <v>47859782.34042158</v>
      </c>
      <c r="U215" s="11">
        <f>U164*U113*Předpoklady!U$69</f>
        <v>53874484.783120558</v>
      </c>
      <c r="V215" s="11">
        <f>V164*V113*Předpoklady!V$69</f>
        <v>58679265.830198072</v>
      </c>
      <c r="W215" s="11">
        <f>W164*W113*Předpoklady!W$69</f>
        <v>63745829.157642074</v>
      </c>
      <c r="X215" s="12">
        <f>X164*X113*Předpoklady!X$69</f>
        <v>68629201.716391131</v>
      </c>
    </row>
    <row r="216" spans="1:24" x14ac:dyDescent="0.2">
      <c r="A216" s="15" t="s">
        <v>8</v>
      </c>
      <c r="B216" s="62">
        <f t="shared" si="67"/>
        <v>1015626.8928541032</v>
      </c>
      <c r="C216" s="11">
        <f>C165*C114*Předpoklady!C$69</f>
        <v>3661367.7825814891</v>
      </c>
      <c r="D216" s="11">
        <f>D165*D114*Předpoklady!D$69</f>
        <v>8439045.5868060663</v>
      </c>
      <c r="E216" s="11">
        <f>E165*E114*Předpoklady!E$69</f>
        <v>11407620.356351279</v>
      </c>
      <c r="F216" s="11">
        <f>F165*F114*Předpoklady!F$69</f>
        <v>13051872.164006559</v>
      </c>
      <c r="G216" s="11">
        <f>G165*G114*Předpoklady!G$69</f>
        <v>16149607.091513546</v>
      </c>
      <c r="H216" s="11">
        <f>H165*H114*Předpoklady!H$69</f>
        <v>19417153.87441944</v>
      </c>
      <c r="I216" s="11">
        <f>I165*I114*Předpoklady!I$69</f>
        <v>22841086.540528737</v>
      </c>
      <c r="J216" s="11">
        <f>J165*J114*Předpoklady!J$69</f>
        <v>26519706.713762607</v>
      </c>
      <c r="K216" s="11">
        <f>K165*K114*Předpoklady!K$69</f>
        <v>30338757.044128589</v>
      </c>
      <c r="L216" s="11">
        <f>L165*L114*Předpoklady!L$69</f>
        <v>33162425.368209779</v>
      </c>
      <c r="M216" s="11">
        <f>M165*M114*Předpoklady!M$69</f>
        <v>35844211.705530003</v>
      </c>
      <c r="N216" s="11">
        <f>N165*N114*Předpoklady!N$69</f>
        <v>38018444.971205443</v>
      </c>
      <c r="O216" s="11">
        <f>O165*O114*Předpoklady!O$69</f>
        <v>39618574.519133747</v>
      </c>
      <c r="P216" s="11">
        <f>P165*P114*Předpoklady!P$69</f>
        <v>41137688.908017918</v>
      </c>
      <c r="Q216" s="11">
        <f>Q165*Q114*Předpoklady!Q$69</f>
        <v>42795586.259982027</v>
      </c>
      <c r="R216" s="11">
        <f>R165*R114*Předpoklady!R$69</f>
        <v>44844105.907969549</v>
      </c>
      <c r="S216" s="11">
        <f>S165*S114*Předpoklady!S$69</f>
        <v>47903910.8861048</v>
      </c>
      <c r="T216" s="11">
        <f>T165*T114*Předpoklady!T$69</f>
        <v>51832768.806545436</v>
      </c>
      <c r="U216" s="11">
        <f>U165*U114*Předpoklady!U$69</f>
        <v>56295596.12951941</v>
      </c>
      <c r="V216" s="11">
        <f>V165*V114*Předpoklady!V$69</f>
        <v>58881017.015049599</v>
      </c>
      <c r="W216" s="11">
        <f>W165*W114*Předpoklady!W$69</f>
        <v>61997527.479870014</v>
      </c>
      <c r="X216" s="12">
        <f>X165*X114*Předpoklady!X$69</f>
        <v>65771312.620572209</v>
      </c>
    </row>
    <row r="217" spans="1:24" x14ac:dyDescent="0.2">
      <c r="A217" s="15" t="s">
        <v>9</v>
      </c>
      <c r="B217" s="62">
        <f t="shared" si="67"/>
        <v>1156629.928576869</v>
      </c>
      <c r="C217" s="11">
        <f>C166*C115*Předpoklady!C$69</f>
        <v>4284697.3106223652</v>
      </c>
      <c r="D217" s="11">
        <f>D166*D115*Předpoklady!D$69</f>
        <v>9872804.0683563072</v>
      </c>
      <c r="E217" s="11">
        <f>E166*E115*Předpoklady!E$69</f>
        <v>13005788.611519448</v>
      </c>
      <c r="F217" s="11">
        <f>F166*F115*Předpoklady!F$69</f>
        <v>14413112.749826884</v>
      </c>
      <c r="G217" s="11">
        <f>G166*G115*Předpoklady!G$69</f>
        <v>17273079.566323206</v>
      </c>
      <c r="H217" s="11">
        <f>H166*H115*Předpoklady!H$69</f>
        <v>20170395.675979361</v>
      </c>
      <c r="I217" s="11">
        <f>I166*I115*Předpoklady!I$69</f>
        <v>23361246.639151391</v>
      </c>
      <c r="J217" s="11">
        <f>J166*J115*Předpoklady!J$69</f>
        <v>27003694.512693945</v>
      </c>
      <c r="K217" s="11">
        <f>K166*K115*Předpoklady!K$69</f>
        <v>30925425.477467839</v>
      </c>
      <c r="L217" s="11">
        <f>L166*L115*Předpoklady!L$69</f>
        <v>34037620.763159685</v>
      </c>
      <c r="M217" s="11">
        <f>M166*M115*Předpoklady!M$69</f>
        <v>37289517.104491226</v>
      </c>
      <c r="N217" s="11">
        <f>N166*N115*Předpoklady!N$69</f>
        <v>40650035.326561816</v>
      </c>
      <c r="O217" s="11">
        <f>O166*O115*Předpoklady!O$69</f>
        <v>44290246.901512168</v>
      </c>
      <c r="P217" s="11">
        <f>P166*P115*Předpoklady!P$69</f>
        <v>48029405.429840356</v>
      </c>
      <c r="Q217" s="11">
        <f>Q166*Q115*Předpoklady!Q$69</f>
        <v>51728173.446668349</v>
      </c>
      <c r="R217" s="11">
        <f>R166*R115*Předpoklady!R$69</f>
        <v>55204206.704720348</v>
      </c>
      <c r="S217" s="11">
        <f>S166*S115*Předpoklady!S$69</f>
        <v>57940978.568114176</v>
      </c>
      <c r="T217" s="11">
        <f>T166*T115*Předpoklady!T$69</f>
        <v>59809261.933067463</v>
      </c>
      <c r="U217" s="11">
        <f>U166*U115*Předpoklady!U$69</f>
        <v>61534746.800029568</v>
      </c>
      <c r="V217" s="11">
        <f>V166*V115*Předpoklady!V$69</f>
        <v>61042295.630643465</v>
      </c>
      <c r="W217" s="11">
        <f>W166*W115*Předpoklady!W$69</f>
        <v>61136405.285403676</v>
      </c>
      <c r="X217" s="12">
        <f>X166*X115*Předpoklady!X$69</f>
        <v>62536891.205378391</v>
      </c>
    </row>
    <row r="218" spans="1:24" x14ac:dyDescent="0.2">
      <c r="A218" s="15" t="s">
        <v>10</v>
      </c>
      <c r="B218" s="62">
        <f t="shared" si="67"/>
        <v>959259.4315358462</v>
      </c>
      <c r="C218" s="11">
        <f>C167*C116*Předpoklady!C$69</f>
        <v>3780446.6560891713</v>
      </c>
      <c r="D218" s="11">
        <f>D167*D116*Předpoklady!D$69</f>
        <v>9362770.0424232706</v>
      </c>
      <c r="E218" s="11">
        <f>E167*E116*Předpoklady!E$69</f>
        <v>13255968.514023665</v>
      </c>
      <c r="F218" s="11">
        <f>F167*F116*Předpoklady!F$69</f>
        <v>15612520.034246847</v>
      </c>
      <c r="G218" s="11">
        <f>G167*G116*Předpoklady!G$69</f>
        <v>19496660.199279748</v>
      </c>
      <c r="H218" s="11">
        <f>H167*H116*Předpoklady!H$69</f>
        <v>23240547.180402312</v>
      </c>
      <c r="I218" s="11">
        <f>I167*I116*Předpoklady!I$69</f>
        <v>26730476.079218742</v>
      </c>
      <c r="J218" s="11">
        <f>J167*J116*Předpoklady!J$69</f>
        <v>29917324.001788925</v>
      </c>
      <c r="K218" s="11">
        <f>K167*K116*Předpoklady!K$69</f>
        <v>32975716.813979499</v>
      </c>
      <c r="L218" s="11">
        <f>L167*L116*Předpoklady!L$69</f>
        <v>34931314.861854285</v>
      </c>
      <c r="M218" s="11">
        <f>M167*M116*Předpoklady!M$69</f>
        <v>36933604.96074868</v>
      </c>
      <c r="N218" s="11">
        <f>N167*N116*Předpoklady!N$69</f>
        <v>39386950.846890487</v>
      </c>
      <c r="O218" s="11">
        <f>O167*O116*Předpoklady!O$69</f>
        <v>42445667.513004333</v>
      </c>
      <c r="P218" s="11">
        <f>P167*P116*Předpoklady!P$69</f>
        <v>45774704.15207582</v>
      </c>
      <c r="Q218" s="11">
        <f>Q167*Q116*Předpoklady!Q$69</f>
        <v>49310265.303975403</v>
      </c>
      <c r="R218" s="11">
        <f>R167*R116*Předpoklady!R$69</f>
        <v>52977516.19444859</v>
      </c>
      <c r="S218" s="11">
        <f>S167*S116*Předpoklady!S$69</f>
        <v>56751032.213864908</v>
      </c>
      <c r="T218" s="11">
        <f>T167*T116*Předpoklady!T$69</f>
        <v>60807588.882350788</v>
      </c>
      <c r="U218" s="11">
        <f>U167*U116*Předpoklady!U$69</f>
        <v>64863804.912859373</v>
      </c>
      <c r="V218" s="11">
        <f>V167*V116*Předpoklady!V$69</f>
        <v>66134376.198551089</v>
      </c>
      <c r="W218" s="11">
        <f>W167*W116*Předpoklady!W$69</f>
        <v>66981952.122602932</v>
      </c>
      <c r="X218" s="12">
        <f>X167*X116*Předpoklady!X$69</f>
        <v>66875972.442821719</v>
      </c>
    </row>
    <row r="219" spans="1:24" x14ac:dyDescent="0.2">
      <c r="A219" s="15" t="s">
        <v>11</v>
      </c>
      <c r="B219" s="62">
        <f t="shared" si="67"/>
        <v>932510.20213781099</v>
      </c>
      <c r="C219" s="11">
        <f>C168*C117*Předpoklady!C$69</f>
        <v>3418946.6644129939</v>
      </c>
      <c r="D219" s="11">
        <f>D168*D117*Předpoklady!D$69</f>
        <v>8002892.3540238207</v>
      </c>
      <c r="E219" s="11">
        <f>E168*E117*Předpoklady!E$69</f>
        <v>11015135.407245124</v>
      </c>
      <c r="F219" s="11">
        <f>F168*F117*Předpoklady!F$69</f>
        <v>12984856.258383658</v>
      </c>
      <c r="G219" s="11">
        <f>G168*G117*Předpoklady!G$69</f>
        <v>16836531.253593888</v>
      </c>
      <c r="H219" s="11">
        <f>H168*H117*Předpoklady!H$69</f>
        <v>21474665.115037218</v>
      </c>
      <c r="I219" s="11">
        <f>I168*I117*Předpoklady!I$69</f>
        <v>26696385.654728752</v>
      </c>
      <c r="J219" s="11">
        <f>J168*J117*Předpoklady!J$69</f>
        <v>32287794.038986523</v>
      </c>
      <c r="K219" s="11">
        <f>K168*K117*Předpoklady!K$69</f>
        <v>38027932.199223027</v>
      </c>
      <c r="L219" s="11">
        <f>L168*L117*Předpoklady!L$69</f>
        <v>42206599.464630999</v>
      </c>
      <c r="M219" s="11">
        <f>M168*M117*Předpoklady!M$69</f>
        <v>45809596.749188662</v>
      </c>
      <c r="N219" s="11">
        <f>N168*N117*Předpoklady!N$69</f>
        <v>48793227.567431949</v>
      </c>
      <c r="O219" s="11">
        <f>O168*O117*Předpoklady!O$69</f>
        <v>51214703.025430113</v>
      </c>
      <c r="P219" s="11">
        <f>P168*P117*Předpoklady!P$69</f>
        <v>53476809.474778466</v>
      </c>
      <c r="Q219" s="11">
        <f>Q168*Q117*Předpoklady!Q$69</f>
        <v>55779251.678405046</v>
      </c>
      <c r="R219" s="11">
        <f>R168*R117*Předpoklady!R$69</f>
        <v>58188685.684023701</v>
      </c>
      <c r="S219" s="11">
        <f>S168*S117*Předpoklady!S$69</f>
        <v>61345084.471414514</v>
      </c>
      <c r="T219" s="11">
        <f>T168*T117*Předpoklady!T$69</f>
        <v>65397223.487975486</v>
      </c>
      <c r="U219" s="11">
        <f>U168*U117*Předpoklady!U$69</f>
        <v>69781415.132770151</v>
      </c>
      <c r="V219" s="11">
        <f>V168*V117*Předpoklady!V$69</f>
        <v>71578190.166694432</v>
      </c>
      <c r="W219" s="11">
        <f>W168*W117*Předpoklady!W$69</f>
        <v>73404396.247762501</v>
      </c>
      <c r="X219" s="12">
        <f>X168*X117*Předpoklady!X$69</f>
        <v>75224093.064326674</v>
      </c>
    </row>
    <row r="220" spans="1:24" x14ac:dyDescent="0.2">
      <c r="A220" s="15" t="s">
        <v>12</v>
      </c>
      <c r="B220" s="62">
        <f t="shared" si="67"/>
        <v>862304.0227713593</v>
      </c>
      <c r="C220" s="11">
        <f>C169*C118*Předpoklady!C$69</f>
        <v>3242575.6476706155</v>
      </c>
      <c r="D220" s="11">
        <f>D169*D118*Předpoklady!D$69</f>
        <v>7737530.6276219282</v>
      </c>
      <c r="E220" s="11">
        <f>E169*E118*Předpoklady!E$69</f>
        <v>10543438.70906296</v>
      </c>
      <c r="F220" s="11">
        <f>F169*F118*Předpoklady!F$69</f>
        <v>12015695.970589144</v>
      </c>
      <c r="G220" s="11">
        <f>G169*G118*Předpoklady!G$69</f>
        <v>14599744.532538161</v>
      </c>
      <c r="H220" s="11">
        <f>H169*H118*Předpoklady!H$69</f>
        <v>17105207.752498239</v>
      </c>
      <c r="I220" s="11">
        <f>I169*I118*Předpoklady!I$69</f>
        <v>19836498.797875635</v>
      </c>
      <c r="J220" s="11">
        <f>J169*J118*Předpoklady!J$69</f>
        <v>23022759.764343772</v>
      </c>
      <c r="K220" s="11">
        <f>K169*K118*Předpoklady!K$69</f>
        <v>26787394.206138846</v>
      </c>
      <c r="L220" s="11">
        <f>L169*L118*Předpoklady!L$69</f>
        <v>30464555.586323157</v>
      </c>
      <c r="M220" s="11">
        <f>M169*M118*Předpoklady!M$69</f>
        <v>34909511.178560942</v>
      </c>
      <c r="N220" s="11">
        <f>N169*N118*Předpoklady!N$69</f>
        <v>39650038.181699082</v>
      </c>
      <c r="O220" s="11">
        <f>O169*O118*Předpoklady!O$69</f>
        <v>44364250.748435751</v>
      </c>
      <c r="P220" s="11">
        <f>P169*P118*Předpoklady!P$69</f>
        <v>48826032.724207975</v>
      </c>
      <c r="Q220" s="11">
        <f>Q169*Q118*Předpoklady!Q$69</f>
        <v>52635888.331778094</v>
      </c>
      <c r="R220" s="11">
        <f>R169*R118*Předpoklady!R$69</f>
        <v>55605397.257610559</v>
      </c>
      <c r="S220" s="11">
        <f>S169*S118*Předpoklady!S$69</f>
        <v>57765047.072599716</v>
      </c>
      <c r="T220" s="11">
        <f>T169*T118*Předpoklady!T$69</f>
        <v>59180137.139354967</v>
      </c>
      <c r="U220" s="11">
        <f>U169*U118*Předpoklady!U$69</f>
        <v>60331371.020985864</v>
      </c>
      <c r="V220" s="11">
        <f>V169*V118*Předpoklady!V$69</f>
        <v>59131099.671020165</v>
      </c>
      <c r="W220" s="11">
        <f>W169*W118*Předpoklady!W$69</f>
        <v>58107516.507764928</v>
      </c>
      <c r="X220" s="12">
        <f>X169*X118*Předpoklady!X$69</f>
        <v>57832501.304454565</v>
      </c>
    </row>
    <row r="221" spans="1:24" x14ac:dyDescent="0.2">
      <c r="A221" s="15" t="s">
        <v>13</v>
      </c>
      <c r="B221" s="62">
        <f t="shared" si="67"/>
        <v>907279.85642799246</v>
      </c>
      <c r="C221" s="11">
        <f>C170*C119*Předpoklady!C$69</f>
        <v>3230580.7408359568</v>
      </c>
      <c r="D221" s="11">
        <f>D170*D119*Předpoklady!D$69</f>
        <v>7245490.2672356954</v>
      </c>
      <c r="E221" s="11">
        <f>E170*E119*Předpoklady!E$69</f>
        <v>9431005.6087865736</v>
      </c>
      <c r="F221" s="11">
        <f>F170*F119*Předpoklady!F$69</f>
        <v>10445195.27501638</v>
      </c>
      <c r="G221" s="11">
        <f>G170*G119*Předpoklady!G$69</f>
        <v>12816837.229226122</v>
      </c>
      <c r="H221" s="11">
        <f>H170*H119*Předpoklady!H$69</f>
        <v>15758804.591366984</v>
      </c>
      <c r="I221" s="11">
        <f>I170*I119*Předpoklady!I$69</f>
        <v>19050266.836161107</v>
      </c>
      <c r="J221" s="11">
        <f>J170*J119*Předpoklady!J$69</f>
        <v>22384242.359822359</v>
      </c>
      <c r="K221" s="11">
        <f>K170*K119*Předpoklady!K$69</f>
        <v>25747483.733229093</v>
      </c>
      <c r="L221" s="11">
        <f>L170*L119*Předpoklady!L$69</f>
        <v>28064339.313646194</v>
      </c>
      <c r="M221" s="11">
        <f>M170*M119*Předpoklady!M$69</f>
        <v>30222325.695681483</v>
      </c>
      <c r="N221" s="11">
        <f>N170*N119*Předpoklady!N$69</f>
        <v>32766419.892996941</v>
      </c>
      <c r="O221" s="11">
        <f>O170*O119*Předpoklady!O$69</f>
        <v>36000544.928541996</v>
      </c>
      <c r="P221" s="11">
        <f>P170*P119*Předpoklady!P$69</f>
        <v>40049218.75022056</v>
      </c>
      <c r="Q221" s="11">
        <f>Q170*Q119*Předpoklady!Q$69</f>
        <v>45261028.53277263</v>
      </c>
      <c r="R221" s="11">
        <f>R170*R119*Předpoklady!R$69</f>
        <v>51639455.203113258</v>
      </c>
      <c r="S221" s="11">
        <f>S170*S119*Předpoklady!S$69</f>
        <v>58506888.771123365</v>
      </c>
      <c r="T221" s="11">
        <f>T170*T119*Předpoklady!T$69</f>
        <v>65340921.152532659</v>
      </c>
      <c r="U221" s="11">
        <f>U170*U119*Předpoklady!U$69</f>
        <v>71789710.238078848</v>
      </c>
      <c r="V221" s="11">
        <f>V170*V119*Předpoklady!V$69</f>
        <v>74356054.876415238</v>
      </c>
      <c r="W221" s="11">
        <f>W170*W119*Předpoklady!W$69</f>
        <v>75663994.703351721</v>
      </c>
      <c r="X221" s="12">
        <f>X170*X119*Předpoklady!X$69</f>
        <v>75881980.971933112</v>
      </c>
    </row>
    <row r="222" spans="1:24" x14ac:dyDescent="0.2">
      <c r="A222" s="15" t="s">
        <v>14</v>
      </c>
      <c r="B222" s="62">
        <f t="shared" si="67"/>
        <v>763239.05332879385</v>
      </c>
      <c r="C222" s="11">
        <f>C171*C120*Předpoklady!C$69</f>
        <v>2800702.3495824854</v>
      </c>
      <c r="D222" s="11">
        <f>D171*D120*Předpoklady!D$69</f>
        <v>6502842.6873995261</v>
      </c>
      <c r="E222" s="11">
        <f>E171*E120*Předpoklady!E$69</f>
        <v>8688179.1543476712</v>
      </c>
      <c r="F222" s="11">
        <f>F171*F120*Předpoklady!F$69</f>
        <v>9743701.7222038228</v>
      </c>
      <c r="G222" s="11">
        <f>G171*G120*Předpoklady!G$69</f>
        <v>11707874.117210051</v>
      </c>
      <c r="H222" s="11">
        <f>H171*H120*Předpoklady!H$69</f>
        <v>13542836.072307538</v>
      </c>
      <c r="I222" s="11">
        <f>I171*I120*Předpoklady!I$69</f>
        <v>15293346.245391618</v>
      </c>
      <c r="J222" s="11">
        <f>J171*J120*Předpoklady!J$69</f>
        <v>17067541.928427245</v>
      </c>
      <c r="K222" s="11">
        <f>K171*K120*Předpoklady!K$69</f>
        <v>18974899.981516294</v>
      </c>
      <c r="L222" s="11">
        <f>L171*L120*Předpoklady!L$69</f>
        <v>20771239.010415521</v>
      </c>
      <c r="M222" s="11">
        <f>M171*M120*Předpoklady!M$69</f>
        <v>23333019.429506041</v>
      </c>
      <c r="N222" s="11">
        <f>N171*N120*Předpoklady!N$69</f>
        <v>26198062.685840484</v>
      </c>
      <c r="O222" s="11">
        <f>O171*O120*Předpoklady!O$69</f>
        <v>28945056.09067544</v>
      </c>
      <c r="P222" s="11">
        <f>P171*P120*Předpoklady!P$69</f>
        <v>31618448.273180813</v>
      </c>
      <c r="Q222" s="11">
        <f>Q171*Q120*Předpoklady!Q$69</f>
        <v>34022076.246203825</v>
      </c>
      <c r="R222" s="11">
        <f>R171*R120*Předpoklady!R$69</f>
        <v>36251567.185942374</v>
      </c>
      <c r="S222" s="11">
        <f>S171*S120*Předpoklady!S$69</f>
        <v>38971048.182407849</v>
      </c>
      <c r="T222" s="11">
        <f>T171*T120*Předpoklady!T$69</f>
        <v>42483025.827799447</v>
      </c>
      <c r="U222" s="11">
        <f>U171*U120*Předpoklady!U$69</f>
        <v>46897545.169065952</v>
      </c>
      <c r="V222" s="11">
        <f>V171*V120*Předpoklady!V$69</f>
        <v>50611700.341871761</v>
      </c>
      <c r="W222" s="11">
        <f>W171*W120*Předpoklady!W$69</f>
        <v>55272653.97802674</v>
      </c>
      <c r="X222" s="12">
        <f>X171*X120*Předpoklady!X$69</f>
        <v>60066291.827793457</v>
      </c>
    </row>
    <row r="223" spans="1:24" x14ac:dyDescent="0.2">
      <c r="A223" s="15" t="s">
        <v>15</v>
      </c>
      <c r="B223" s="62">
        <f t="shared" si="67"/>
        <v>681725.62872784142</v>
      </c>
      <c r="C223" s="11">
        <f>C172*C121*Předpoklady!C$69</f>
        <v>2612679.4698810903</v>
      </c>
      <c r="D223" s="11">
        <f>D172*D121*Předpoklady!D$69</f>
        <v>6333971.0064451247</v>
      </c>
      <c r="E223" s="11">
        <f>E172*E121*Předpoklady!E$69</f>
        <v>8761676.023533022</v>
      </c>
      <c r="F223" s="11">
        <f>F172*F121*Předpoklady!F$69</f>
        <v>10009248.362370392</v>
      </c>
      <c r="G223" s="11">
        <f>G172*G121*Předpoklady!G$69</f>
        <v>12332497.483503127</v>
      </c>
      <c r="H223" s="11">
        <f>H172*H121*Předpoklady!H$69</f>
        <v>14834733.032728922</v>
      </c>
      <c r="I223" s="11">
        <f>I172*I121*Předpoklady!I$69</f>
        <v>17488037.464793481</v>
      </c>
      <c r="J223" s="11">
        <f>J172*J121*Předpoklady!J$69</f>
        <v>20205869.619765367</v>
      </c>
      <c r="K223" s="11">
        <f>K172*K121*Předpoklady!K$69</f>
        <v>22938663.857553627</v>
      </c>
      <c r="L223" s="11">
        <f>L172*L121*Předpoklady!L$69</f>
        <v>24790412.97227215</v>
      </c>
      <c r="M223" s="11">
        <f>M172*M121*Předpoklady!M$69</f>
        <v>26413731.202988233</v>
      </c>
      <c r="N223" s="11">
        <f>N172*N121*Předpoklady!N$69</f>
        <v>27944839.634944029</v>
      </c>
      <c r="O223" s="11">
        <f>O172*O121*Předpoklady!O$69</f>
        <v>29596037.722557638</v>
      </c>
      <c r="P223" s="11">
        <f>P172*P121*Předpoklady!P$69</f>
        <v>31545880.935426269</v>
      </c>
      <c r="Q223" s="11">
        <f>Q172*Q121*Předpoklady!Q$69</f>
        <v>34413519.939643323</v>
      </c>
      <c r="R223" s="11">
        <f>R172*R121*Předpoklady!R$69</f>
        <v>38590936.396274917</v>
      </c>
      <c r="S223" s="11">
        <f>S172*S121*Předpoklady!S$69</f>
        <v>43320182.679719761</v>
      </c>
      <c r="T223" s="11">
        <f>T172*T121*Předpoklady!T$69</f>
        <v>47871191.210199974</v>
      </c>
      <c r="U223" s="11">
        <f>U172*U121*Předpoklady!U$69</f>
        <v>52305734.200996287</v>
      </c>
      <c r="V223" s="11">
        <f>V172*V121*Předpoklady!V$69</f>
        <v>54186155.304208308</v>
      </c>
      <c r="W223" s="11">
        <f>W172*W121*Předpoklady!W$69</f>
        <v>55743835.492067866</v>
      </c>
      <c r="X223" s="12">
        <f>X172*X121*Předpoklady!X$69</f>
        <v>57992769.053680807</v>
      </c>
    </row>
    <row r="224" spans="1:24" x14ac:dyDescent="0.2">
      <c r="A224" s="15" t="s">
        <v>16</v>
      </c>
      <c r="B224" s="62">
        <f t="shared" si="67"/>
        <v>518276.86739032087</v>
      </c>
      <c r="C224" s="11">
        <f>C173*C122*Předpoklady!C$69</f>
        <v>2062319.5417541242</v>
      </c>
      <c r="D224" s="11">
        <f>D173*D122*Předpoklady!D$69</f>
        <v>5077030.5151215913</v>
      </c>
      <c r="E224" s="11">
        <f>E173*E122*Předpoklady!E$69</f>
        <v>7284315.137440267</v>
      </c>
      <c r="F224" s="11">
        <f>F173*F122*Předpoklady!F$69</f>
        <v>9018159.2945868019</v>
      </c>
      <c r="G224" s="11">
        <f>G173*G122*Předpoklady!G$69</f>
        <v>11837413.541925067</v>
      </c>
      <c r="H224" s="11">
        <f>H173*H122*Předpoklady!H$69</f>
        <v>14771982.867737468</v>
      </c>
      <c r="I224" s="11">
        <f>I173*I122*Předpoklady!I$69</f>
        <v>18041450.386150561</v>
      </c>
      <c r="J224" s="11">
        <f>J173*J122*Předpoklady!J$69</f>
        <v>21429612.115598284</v>
      </c>
      <c r="K224" s="11">
        <f>K173*K122*Předpoklady!K$69</f>
        <v>24630481.823196787</v>
      </c>
      <c r="L224" s="11">
        <f>L173*L122*Předpoklady!L$69</f>
        <v>27132398.269361872</v>
      </c>
      <c r="M224" s="11">
        <f>M173*M122*Předpoklady!M$69</f>
        <v>29876182.419485882</v>
      </c>
      <c r="N224" s="11">
        <f>N173*N122*Předpoklady!N$69</f>
        <v>32782053.643207356</v>
      </c>
      <c r="O224" s="11">
        <f>O173*O122*Předpoklady!O$69</f>
        <v>35703962.35775575</v>
      </c>
      <c r="P224" s="11">
        <f>P173*P122*Předpoklady!P$69</f>
        <v>38590461.594698653</v>
      </c>
      <c r="Q224" s="11">
        <f>Q173*Q122*Předpoklady!Q$69</f>
        <v>41258883.702222303</v>
      </c>
      <c r="R224" s="11">
        <f>R173*R122*Předpoklady!R$69</f>
        <v>43562135.705417939</v>
      </c>
      <c r="S224" s="11">
        <f>S173*S122*Předpoklady!S$69</f>
        <v>45767785.44238957</v>
      </c>
      <c r="T224" s="11">
        <f>T173*T122*Předpoklady!T$69</f>
        <v>48194477.595420457</v>
      </c>
      <c r="U224" s="11">
        <f>U173*U122*Předpoklady!U$69</f>
        <v>51104288.938575625</v>
      </c>
      <c r="V224" s="11">
        <f>V173*V122*Předpoklady!V$69</f>
        <v>53384872.55335179</v>
      </c>
      <c r="W224" s="11">
        <f>W173*W122*Předpoklady!W$69</f>
        <v>57445889.705065779</v>
      </c>
      <c r="X224" s="12">
        <f>X173*X122*Předpoklady!X$69</f>
        <v>61969780.064535178</v>
      </c>
    </row>
    <row r="225" spans="1:24" x14ac:dyDescent="0.2">
      <c r="A225" s="15" t="s">
        <v>17</v>
      </c>
      <c r="B225" s="62">
        <f t="shared" si="67"/>
        <v>385796.4568069923</v>
      </c>
      <c r="C225" s="11">
        <f>C174*C123*Předpoklady!C$69</f>
        <v>1470506.0319245404</v>
      </c>
      <c r="D225" s="11">
        <f>D174*D123*Předpoklady!D$69</f>
        <v>3629871.3644445613</v>
      </c>
      <c r="E225" s="11">
        <f>E174*E123*Předpoklady!E$69</f>
        <v>5264673.6530434173</v>
      </c>
      <c r="F225" s="11">
        <f>F174*F123*Předpoklady!F$69</f>
        <v>6441941.3933905624</v>
      </c>
      <c r="G225" s="11">
        <f>G174*G123*Předpoklady!G$69</f>
        <v>8596934.5967692044</v>
      </c>
      <c r="H225" s="11">
        <f>H174*H123*Předpoklady!H$69</f>
        <v>11202992.278779665</v>
      </c>
      <c r="I225" s="11">
        <f>I174*I123*Předpoklady!I$69</f>
        <v>13975039.867974974</v>
      </c>
      <c r="J225" s="11">
        <f>J174*J123*Předpoklady!J$69</f>
        <v>17327873.954118278</v>
      </c>
      <c r="K225" s="11">
        <f>K174*K123*Předpoklady!K$69</f>
        <v>21710108.595880713</v>
      </c>
      <c r="L225" s="11">
        <f>L174*L123*Předpoklady!L$69</f>
        <v>25602431.420834716</v>
      </c>
      <c r="M225" s="11">
        <f>M174*M123*Předpoklady!M$69</f>
        <v>29372769.231194686</v>
      </c>
      <c r="N225" s="11">
        <f>N174*N123*Předpoklady!N$69</f>
        <v>33495877.339710969</v>
      </c>
      <c r="O225" s="11">
        <f>O174*O123*Předpoklady!O$69</f>
        <v>37645833.439000733</v>
      </c>
      <c r="P225" s="11">
        <f>P174*P123*Předpoklady!P$69</f>
        <v>41423557.108094223</v>
      </c>
      <c r="Q225" s="11">
        <f>Q174*Q123*Předpoklady!Q$69</f>
        <v>45402562.093272015</v>
      </c>
      <c r="R225" s="11">
        <f>R174*R123*Předpoklady!R$69</f>
        <v>49803088.02033826</v>
      </c>
      <c r="S225" s="11">
        <f>S174*S123*Předpoklady!S$69</f>
        <v>54533187.759985082</v>
      </c>
      <c r="T225" s="11">
        <f>T174*T123*Předpoklady!T$69</f>
        <v>59326019.092473201</v>
      </c>
      <c r="U225" s="11">
        <f>U174*U123*Předpoklady!U$69</f>
        <v>64058450.548783101</v>
      </c>
      <c r="V225" s="11">
        <f>V174*V123*Předpoklady!V$69</f>
        <v>65814464.742596529</v>
      </c>
      <c r="W225" s="11">
        <f>W174*W123*Předpoklady!W$69</f>
        <v>66902034.568808429</v>
      </c>
      <c r="X225" s="12">
        <f>X174*X123*Předpoklady!X$69</f>
        <v>67846049.061702102</v>
      </c>
    </row>
    <row r="226" spans="1:24" x14ac:dyDescent="0.2">
      <c r="A226" s="15" t="s">
        <v>18</v>
      </c>
      <c r="B226" s="62">
        <f t="shared" si="67"/>
        <v>293313.31668003183</v>
      </c>
      <c r="C226" s="11">
        <f>C175*C124*Předpoklady!C$69</f>
        <v>1110372.1355513001</v>
      </c>
      <c r="D226" s="11">
        <f>D175*D124*Předpoklady!D$69</f>
        <v>2641800.2537884791</v>
      </c>
      <c r="E226" s="11">
        <f>E175*E124*Předpoklady!E$69</f>
        <v>3609777.1541632279</v>
      </c>
      <c r="F226" s="11">
        <f>F175*F124*Předpoklady!F$69</f>
        <v>4168848.3335397821</v>
      </c>
      <c r="G226" s="11">
        <f>G175*G124*Předpoklady!G$69</f>
        <v>5284027.7407026291</v>
      </c>
      <c r="H226" s="11">
        <f>H175*H124*Předpoklady!H$69</f>
        <v>6629195.6834832029</v>
      </c>
      <c r="I226" s="11">
        <f>I175*I124*Předpoklady!I$69</f>
        <v>8348539.718202197</v>
      </c>
      <c r="J226" s="11">
        <f>J175*J124*Předpoklady!J$69</f>
        <v>10509608.842159094</v>
      </c>
      <c r="K226" s="11">
        <f>K175*K124*Předpoklady!K$69</f>
        <v>13031371.883654438</v>
      </c>
      <c r="L226" s="11">
        <f>L175*L124*Předpoklady!L$69</f>
        <v>15665985.031671278</v>
      </c>
      <c r="M226" s="11">
        <f>M175*M124*Předpoklady!M$69</f>
        <v>18830315.523934934</v>
      </c>
      <c r="N226" s="11">
        <f>N175*N124*Předpoklady!N$69</f>
        <v>21995464.330161948</v>
      </c>
      <c r="O226" s="11">
        <f>O175*O124*Předpoklady!O$69</f>
        <v>25917856.016359638</v>
      </c>
      <c r="P226" s="11">
        <f>P175*P124*Předpoklady!P$69</f>
        <v>31201515.885788877</v>
      </c>
      <c r="Q226" s="11">
        <f>Q175*Q124*Předpoklady!Q$69</f>
        <v>36673345.148694478</v>
      </c>
      <c r="R226" s="11">
        <f>R175*R124*Předpoklady!R$69</f>
        <v>41937675.500860073</v>
      </c>
      <c r="S226" s="11">
        <f>S175*S124*Předpoklady!S$69</f>
        <v>47668593.424533822</v>
      </c>
      <c r="T226" s="11">
        <f>T175*T124*Předpoklady!T$69</f>
        <v>53522405.08797013</v>
      </c>
      <c r="U226" s="11">
        <f>U175*U124*Předpoklady!U$69</f>
        <v>59017435.514784046</v>
      </c>
      <c r="V226" s="11">
        <f>V175*V124*Předpoklady!V$69</f>
        <v>62375166.643755361</v>
      </c>
      <c r="W226" s="11">
        <f>W175*W124*Předpoklady!W$69</f>
        <v>66053750.872061618</v>
      </c>
      <c r="X226" s="12">
        <f>X175*X124*Předpoklady!X$69</f>
        <v>69956443.22645095</v>
      </c>
    </row>
    <row r="227" spans="1:24" x14ac:dyDescent="0.2">
      <c r="A227" s="15" t="s">
        <v>19</v>
      </c>
      <c r="B227" s="62">
        <f t="shared" si="67"/>
        <v>107081.30001926362</v>
      </c>
      <c r="C227" s="11">
        <f>C176*C125*Předpoklady!C$69</f>
        <v>426968.91385007714</v>
      </c>
      <c r="D227" s="11">
        <f>D176*D125*Předpoklady!D$69</f>
        <v>1083626.4970398743</v>
      </c>
      <c r="E227" s="11">
        <f>E176*E125*Předpoklady!E$69</f>
        <v>1575171.9643163101</v>
      </c>
      <c r="F227" s="11">
        <f>F176*F125*Předpoklady!F$69</f>
        <v>1909136.3117604884</v>
      </c>
      <c r="G227" s="11">
        <f>G176*G125*Předpoklady!G$69</f>
        <v>2459717.2640373632</v>
      </c>
      <c r="H227" s="11">
        <f>H176*H125*Předpoklady!H$69</f>
        <v>3038974.1647832748</v>
      </c>
      <c r="I227" s="11">
        <f>I176*I125*Předpoklady!I$69</f>
        <v>3659201.3096119696</v>
      </c>
      <c r="J227" s="11">
        <f>J176*J125*Předpoklady!J$69</f>
        <v>4317724.3038554424</v>
      </c>
      <c r="K227" s="11">
        <f>K176*K125*Předpoklady!K$69</f>
        <v>5047334.3067710288</v>
      </c>
      <c r="L227" s="11">
        <f>L176*L125*Předpoklady!L$69</f>
        <v>5765988.3188962229</v>
      </c>
      <c r="M227" s="11">
        <f>M176*M125*Předpoklady!M$69</f>
        <v>6679806.7174963271</v>
      </c>
      <c r="N227" s="11">
        <f>N176*N125*Předpoklady!N$69</f>
        <v>7910364.0042706514</v>
      </c>
      <c r="O227" s="11">
        <f>O176*O125*Předpoklady!O$69</f>
        <v>9463389.7661757432</v>
      </c>
      <c r="P227" s="11">
        <f>P176*P125*Předpoklady!P$69</f>
        <v>11218224.51368165</v>
      </c>
      <c r="Q227" s="11">
        <f>Q176*Q125*Předpoklady!Q$69</f>
        <v>13412842.649259847</v>
      </c>
      <c r="R227" s="11">
        <f>R176*R125*Předpoklady!R$69</f>
        <v>16059994.03914647</v>
      </c>
      <c r="S227" s="11">
        <f>S176*S125*Předpoklady!S$69</f>
        <v>18666615.647540189</v>
      </c>
      <c r="T227" s="11">
        <f>T176*T125*Předpoklady!T$69</f>
        <v>21988381.688871395</v>
      </c>
      <c r="U227" s="11">
        <f>U176*U125*Předpoklady!U$69</f>
        <v>26520422.913897764</v>
      </c>
      <c r="V227" s="11">
        <f>V176*V125*Předpoklady!V$69</f>
        <v>29939665.262579165</v>
      </c>
      <c r="W227" s="11">
        <f>W176*W125*Předpoklady!W$69</f>
        <v>32856708.213728372</v>
      </c>
      <c r="X227" s="12">
        <f>X176*X125*Předpoklady!X$69</f>
        <v>35838462.626885504</v>
      </c>
    </row>
    <row r="228" spans="1:24" x14ac:dyDescent="0.2">
      <c r="A228" s="15" t="s">
        <v>20</v>
      </c>
      <c r="B228" s="62">
        <f t="shared" si="67"/>
        <v>18310.9866857212</v>
      </c>
      <c r="C228" s="11">
        <f>C177*C126*Předpoklady!C$69</f>
        <v>76743.548004138982</v>
      </c>
      <c r="D228" s="11">
        <f>D177*D126*Předpoklady!D$69</f>
        <v>197232.77172329914</v>
      </c>
      <c r="E228" s="11">
        <f>E177*E126*Předpoklady!E$69</f>
        <v>290371.16373789363</v>
      </c>
      <c r="F228" s="11">
        <f>F177*F126*Předpoklady!F$69</f>
        <v>360088.04729695717</v>
      </c>
      <c r="G228" s="11">
        <f>G177*G126*Předpoklady!G$69</f>
        <v>484752.51700083184</v>
      </c>
      <c r="H228" s="11">
        <f>H177*H126*Předpoklady!H$69</f>
        <v>634399.08563563111</v>
      </c>
      <c r="I228" s="11">
        <f>I177*I126*Předpoklady!I$69</f>
        <v>815196.94908183918</v>
      </c>
      <c r="J228" s="11">
        <f>J177*J126*Předpoklady!J$69</f>
        <v>1023729.9718841075</v>
      </c>
      <c r="K228" s="11">
        <f>K177*K126*Předpoklady!K$69</f>
        <v>1252688.0203399702</v>
      </c>
      <c r="L228" s="11">
        <f>L177*L126*Předpoklady!L$69</f>
        <v>1445906.3951586508</v>
      </c>
      <c r="M228" s="11">
        <f>M177*M126*Předpoklady!M$69</f>
        <v>1639028.7732597752</v>
      </c>
      <c r="N228" s="11">
        <f>N177*N126*Předpoklady!N$69</f>
        <v>1846147.1537689359</v>
      </c>
      <c r="O228" s="11">
        <f>O177*O126*Předpoklady!O$69</f>
        <v>2066183.5425392531</v>
      </c>
      <c r="P228" s="11">
        <f>P177*P126*Předpoklady!P$69</f>
        <v>2318325.9157065209</v>
      </c>
      <c r="Q228" s="11">
        <f>Q177*Q126*Předpoklady!Q$69</f>
        <v>2649652.5887329434</v>
      </c>
      <c r="R228" s="11">
        <f>R177*R126*Předpoklady!R$69</f>
        <v>3077145.4137855414</v>
      </c>
      <c r="S228" s="11">
        <f>S177*S126*Předpoklady!S$69</f>
        <v>3666324.0083745564</v>
      </c>
      <c r="T228" s="11">
        <f>T177*T126*Předpoklady!T$69</f>
        <v>4403353.0470745824</v>
      </c>
      <c r="U228" s="11">
        <f>U177*U126*Předpoklady!U$69</f>
        <v>5213961.9746539453</v>
      </c>
      <c r="V228" s="11">
        <f>V177*V126*Předpoklady!V$69</f>
        <v>6005614.4496630896</v>
      </c>
      <c r="W228" s="11">
        <f>W177*W126*Předpoklady!W$69</f>
        <v>6940546.2997219153</v>
      </c>
      <c r="X228" s="12">
        <f>X177*X126*Předpoklady!X$69</f>
        <v>7764864.1561713275</v>
      </c>
    </row>
    <row r="229" spans="1:24" x14ac:dyDescent="0.2">
      <c r="A229" s="15" t="s">
        <v>21</v>
      </c>
      <c r="B229" s="63">
        <f t="shared" si="67"/>
        <v>928.206698354531</v>
      </c>
      <c r="C229" s="48">
        <f>C178*C127*Předpoklady!C$69</f>
        <v>3047.2916736856505</v>
      </c>
      <c r="D229" s="48">
        <f>D178*D127*Předpoklady!D$69</f>
        <v>6481.5873742228778</v>
      </c>
      <c r="E229" s="48">
        <f>E178*E127*Předpoklady!E$69</f>
        <v>10274.788295817056</v>
      </c>
      <c r="F229" s="48">
        <f>F178*F127*Předpoklady!F$69</f>
        <v>13877.806907118193</v>
      </c>
      <c r="G229" s="48">
        <f>G178*G127*Předpoklady!G$69</f>
        <v>19969.084375136044</v>
      </c>
      <c r="H229" s="48">
        <f>H178*H127*Předpoklady!H$69</f>
        <v>27032.172206960364</v>
      </c>
      <c r="I229" s="48">
        <f>I178*I127*Předpoklady!I$69</f>
        <v>34763.807105102263</v>
      </c>
      <c r="J229" s="48">
        <f>J178*J127*Předpoklady!J$69</f>
        <v>44336.911863964793</v>
      </c>
      <c r="K229" s="48">
        <f>K178*K127*Předpoklady!K$69</f>
        <v>55937.432350798423</v>
      </c>
      <c r="L229" s="48">
        <f>L178*L127*Předpoklady!L$69</f>
        <v>67916.804773888536</v>
      </c>
      <c r="M229" s="48">
        <f>M178*M127*Předpoklady!M$69</f>
        <v>82143.300749869406</v>
      </c>
      <c r="N229" s="48">
        <f>N178*N127*Předpoklady!N$69</f>
        <v>98944.934320271233</v>
      </c>
      <c r="O229" s="48">
        <f>O178*O127*Předpoklady!O$69</f>
        <v>117507.73559517873</v>
      </c>
      <c r="P229" s="48">
        <f>P178*P127*Předpoklady!P$69</f>
        <v>137782.38433118697</v>
      </c>
      <c r="Q229" s="48">
        <f>Q178*Q127*Předpoklady!Q$69</f>
        <v>158297.7870984188</v>
      </c>
      <c r="R229" s="48">
        <f>R178*R127*Předpoklady!R$69</f>
        <v>178724.05358190803</v>
      </c>
      <c r="S229" s="48">
        <f>S178*S127*Předpoklady!S$69</f>
        <v>201522.0253575299</v>
      </c>
      <c r="T229" s="48">
        <f>T178*T127*Předpoklady!T$69</f>
        <v>225542.62331788227</v>
      </c>
      <c r="U229" s="48">
        <f>U178*U127*Předpoklady!U$69</f>
        <v>254042.06399206034</v>
      </c>
      <c r="V229" s="48">
        <f>V178*V127*Předpoklady!V$69</f>
        <v>281180.45689820295</v>
      </c>
      <c r="W229" s="48">
        <f>W178*W127*Předpoklady!W$69</f>
        <v>316664.65302234283</v>
      </c>
      <c r="X229" s="64">
        <f>X178*X127*Předpoklady!X$69</f>
        <v>366999.32172376878</v>
      </c>
    </row>
    <row r="230" spans="1:24" x14ac:dyDescent="0.2">
      <c r="A230" s="16" t="s">
        <v>24</v>
      </c>
      <c r="B230" s="67">
        <f>SUM(B209:B229)</f>
        <v>12565049.693198165</v>
      </c>
      <c r="C230" s="67">
        <f t="shared" ref="C230" si="68">SUM(C209:C229)</f>
        <v>46887718.364705019</v>
      </c>
      <c r="D230" s="67">
        <f t="shared" ref="D230:X230" si="69">SUM(D209:D229)</f>
        <v>110585979.65259488</v>
      </c>
      <c r="E230" s="67">
        <f t="shared" si="69"/>
        <v>150798227.00116125</v>
      </c>
      <c r="F230" s="67">
        <f t="shared" si="69"/>
        <v>173478159.19656706</v>
      </c>
      <c r="G230" s="67">
        <f t="shared" si="69"/>
        <v>215627391.20631638</v>
      </c>
      <c r="H230" s="67">
        <f t="shared" si="69"/>
        <v>260700205.7500343</v>
      </c>
      <c r="I230" s="67">
        <f t="shared" si="69"/>
        <v>308830013.79455125</v>
      </c>
      <c r="J230" s="67">
        <f t="shared" si="69"/>
        <v>360131912.46576011</v>
      </c>
      <c r="K230" s="67">
        <f t="shared" si="69"/>
        <v>414656491.80164945</v>
      </c>
      <c r="L230" s="67">
        <f t="shared" si="69"/>
        <v>458103744.86556321</v>
      </c>
      <c r="M230" s="67">
        <f t="shared" si="69"/>
        <v>503865113.88902938</v>
      </c>
      <c r="N230" s="67">
        <f t="shared" si="69"/>
        <v>552021835.606511</v>
      </c>
      <c r="O230" s="67">
        <f t="shared" si="69"/>
        <v>602938883.54205561</v>
      </c>
      <c r="P230" s="67">
        <f t="shared" si="69"/>
        <v>657145482.28569376</v>
      </c>
      <c r="Q230" s="67">
        <f t="shared" si="69"/>
        <v>714722500.92719579</v>
      </c>
      <c r="R230" s="67">
        <f t="shared" si="69"/>
        <v>775904938.88837206</v>
      </c>
      <c r="S230" s="67">
        <f t="shared" si="69"/>
        <v>841157308.33450246</v>
      </c>
      <c r="T230" s="67">
        <f t="shared" si="69"/>
        <v>909775279.93109202</v>
      </c>
      <c r="U230" s="67">
        <f t="shared" si="69"/>
        <v>981716951.99742866</v>
      </c>
      <c r="V230" s="67">
        <f t="shared" si="69"/>
        <v>1017137350.8216809</v>
      </c>
      <c r="W230" s="67">
        <f t="shared" si="69"/>
        <v>1054521807.1196361</v>
      </c>
      <c r="X230" s="67">
        <f t="shared" si="69"/>
        <v>1094437212.2323813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70">D207</f>
        <v>2020</v>
      </c>
      <c r="E231" s="7">
        <f t="shared" si="70"/>
        <v>2021</v>
      </c>
      <c r="F231" s="7">
        <f t="shared" si="70"/>
        <v>2022</v>
      </c>
      <c r="G231" s="7">
        <f t="shared" si="70"/>
        <v>2023</v>
      </c>
      <c r="H231" s="7">
        <f t="shared" si="70"/>
        <v>2024</v>
      </c>
      <c r="I231" s="7">
        <f t="shared" si="70"/>
        <v>2025</v>
      </c>
      <c r="J231" s="7">
        <f t="shared" si="70"/>
        <v>2026</v>
      </c>
      <c r="K231" s="7">
        <f t="shared" si="70"/>
        <v>2027</v>
      </c>
      <c r="L231" s="7">
        <f t="shared" si="70"/>
        <v>2028</v>
      </c>
      <c r="M231" s="7">
        <f t="shared" si="70"/>
        <v>2029</v>
      </c>
      <c r="N231" s="7">
        <f t="shared" si="70"/>
        <v>2030</v>
      </c>
      <c r="O231" s="7">
        <f t="shared" si="70"/>
        <v>2031</v>
      </c>
      <c r="P231" s="7">
        <f t="shared" si="70"/>
        <v>2032</v>
      </c>
      <c r="Q231" s="7">
        <f t="shared" si="70"/>
        <v>2033</v>
      </c>
      <c r="R231" s="7">
        <f t="shared" si="70"/>
        <v>2034</v>
      </c>
      <c r="S231" s="7">
        <f t="shared" si="70"/>
        <v>2035</v>
      </c>
      <c r="T231" s="7">
        <f t="shared" si="70"/>
        <v>2036</v>
      </c>
      <c r="U231" s="7">
        <f t="shared" si="70"/>
        <v>2037</v>
      </c>
      <c r="V231" s="7">
        <f t="shared" si="70"/>
        <v>2038</v>
      </c>
      <c r="W231" s="7">
        <f t="shared" si="70"/>
        <v>2039</v>
      </c>
      <c r="X231" s="7">
        <f t="shared" si="70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 t="shared" ref="B233:B253" si="71">B182*B131</f>
        <v>93748.876533807619</v>
      </c>
      <c r="C233" s="60">
        <f>C182*C131*Předpoklady!C$69</f>
        <v>339595.32990876195</v>
      </c>
      <c r="D233" s="60">
        <f>D182*D131*Předpoklady!D$69</f>
        <v>782482.98620830942</v>
      </c>
      <c r="E233" s="60">
        <f>E182*E131*Předpoklady!E$69</f>
        <v>1055676.8184389987</v>
      </c>
      <c r="F233" s="60">
        <f>F182*F131*Předpoklady!F$69</f>
        <v>1214931.9812685729</v>
      </c>
      <c r="G233" s="60">
        <f>G182*G131*Předpoklady!G$69</f>
        <v>1510764.5860373664</v>
      </c>
      <c r="H233" s="60">
        <f>H182*H131*Předpoklady!H$69</f>
        <v>1818770.6873901854</v>
      </c>
      <c r="I233" s="60">
        <f>I182*I131*Předpoklady!I$69</f>
        <v>2132490.9648821349</v>
      </c>
      <c r="J233" s="60">
        <f>J182*J131*Předpoklady!J$69</f>
        <v>2447564.5715140528</v>
      </c>
      <c r="K233" s="60">
        <f>K182*K131*Předpoklady!K$69</f>
        <v>2755927.5702749579</v>
      </c>
      <c r="L233" s="60">
        <f>L182*L131*Předpoklady!L$69</f>
        <v>2968751.4211925929</v>
      </c>
      <c r="M233" s="60">
        <f>M182*M131*Předpoklady!M$69</f>
        <v>3185093.8225701097</v>
      </c>
      <c r="N233" s="60">
        <f>N182*N131*Předpoklady!N$69</f>
        <v>3405078.3378967694</v>
      </c>
      <c r="O233" s="60">
        <f>O182*O131*Předpoklady!O$69</f>
        <v>3628706.0164927873</v>
      </c>
      <c r="P233" s="60">
        <f>P182*P131*Předpoklady!P$69</f>
        <v>3859043.6496672854</v>
      </c>
      <c r="Q233" s="60">
        <f>Q182*Q131*Předpoklady!Q$69</f>
        <v>4099812.0031639277</v>
      </c>
      <c r="R233" s="60">
        <f>R182*R131*Předpoklady!R$69</f>
        <v>4356067.087380697</v>
      </c>
      <c r="S233" s="60">
        <f>S182*S131*Předpoklady!S$69</f>
        <v>4633486.9594687028</v>
      </c>
      <c r="T233" s="60">
        <f>T182*T131*Předpoklady!T$69</f>
        <v>4930576.188684741</v>
      </c>
      <c r="U233" s="60">
        <f>U182*U131*Předpoklady!U$69</f>
        <v>5251554.5843868311</v>
      </c>
      <c r="V233" s="60">
        <f>V182*V131*Předpoklady!V$69</f>
        <v>5390578.1817028094</v>
      </c>
      <c r="W233" s="60">
        <f>W182*W131*Předpoklady!W$69</f>
        <v>5558064.3781982176</v>
      </c>
      <c r="X233" s="61">
        <f>X182*X131*Předpoklady!X$69</f>
        <v>5757214.3061849261</v>
      </c>
    </row>
    <row r="234" spans="1:24" x14ac:dyDescent="0.2">
      <c r="A234" s="15" t="s">
        <v>2</v>
      </c>
      <c r="B234" s="62">
        <f t="shared" si="71"/>
        <v>295000.96522249456</v>
      </c>
      <c r="C234" s="11">
        <f>C183*C132*Předpoklady!C$69</f>
        <v>1137422.7353070392</v>
      </c>
      <c r="D234" s="11">
        <f>D183*D132*Předpoklady!D$69</f>
        <v>2738892.0642899624</v>
      </c>
      <c r="E234" s="11">
        <f>E183*E132*Předpoklady!E$69</f>
        <v>3735235.3836099324</v>
      </c>
      <c r="F234" s="11">
        <f>F183*F132*Předpoklady!F$69</f>
        <v>4205953.8251946382</v>
      </c>
      <c r="G234" s="11">
        <f>G183*G132*Předpoklady!G$69</f>
        <v>5049595.4472521115</v>
      </c>
      <c r="H234" s="11">
        <f>H183*H132*Předpoklady!H$69</f>
        <v>5887221.8491685931</v>
      </c>
      <c r="I234" s="11">
        <f>I183*I132*Předpoklady!I$69</f>
        <v>6765075.9126992729</v>
      </c>
      <c r="J234" s="11">
        <f>J183*J132*Předpoklady!J$69</f>
        <v>7751269.3636008631</v>
      </c>
      <c r="K234" s="11">
        <f>K183*K132*Předpoklady!K$69</f>
        <v>8867844.5854882225</v>
      </c>
      <c r="L234" s="11">
        <f>L183*L132*Předpoklady!L$69</f>
        <v>9741712.6392015722</v>
      </c>
      <c r="M234" s="11">
        <f>M183*M132*Předpoklady!M$69</f>
        <v>10613273.37893147</v>
      </c>
      <c r="N234" s="11">
        <f>N183*N132*Předpoklady!N$69</f>
        <v>11453466.705312315</v>
      </c>
      <c r="O234" s="11">
        <f>O183*O132*Předpoklady!O$69</f>
        <v>12253157.233148072</v>
      </c>
      <c r="P234" s="11">
        <f>P183*P132*Předpoklady!P$69</f>
        <v>12990679.126065934</v>
      </c>
      <c r="Q234" s="11">
        <f>Q183*Q132*Předpoklady!Q$69</f>
        <v>13695344.198361356</v>
      </c>
      <c r="R234" s="11">
        <f>R183*R132*Předpoklady!R$69</f>
        <v>14408454.027602959</v>
      </c>
      <c r="S234" s="11">
        <f>S183*S132*Předpoklady!S$69</f>
        <v>15135378.403455699</v>
      </c>
      <c r="T234" s="11">
        <f>T183*T132*Předpoklady!T$69</f>
        <v>15860852.829589341</v>
      </c>
      <c r="U234" s="11">
        <f>U183*U132*Předpoklady!U$69</f>
        <v>16590965.131600535</v>
      </c>
      <c r="V234" s="11">
        <f>V183*V132*Předpoklady!V$69</f>
        <v>16684636.476817971</v>
      </c>
      <c r="W234" s="11">
        <f>W183*W132*Předpoklady!W$69</f>
        <v>16821430.87411942</v>
      </c>
      <c r="X234" s="12">
        <f>X183*X132*Předpoklady!X$69</f>
        <v>17015572.923945934</v>
      </c>
    </row>
    <row r="235" spans="1:24" x14ac:dyDescent="0.2">
      <c r="A235" s="15" t="s">
        <v>3</v>
      </c>
      <c r="B235" s="62">
        <f t="shared" si="71"/>
        <v>400985.29368915741</v>
      </c>
      <c r="C235" s="11">
        <f>C184*C133*Předpoklady!C$69</f>
        <v>1473929.2881463347</v>
      </c>
      <c r="D235" s="11">
        <f>D184*D133*Předpoklady!D$69</f>
        <v>3454927.4407220483</v>
      </c>
      <c r="E235" s="11">
        <f>E184*E133*Předpoklady!E$69</f>
        <v>4727145.4266560143</v>
      </c>
      <c r="F235" s="11">
        <f>F184*F133*Předpoklady!F$69</f>
        <v>5522952.6698218649</v>
      </c>
      <c r="G235" s="11">
        <f>G184*G133*Předpoklady!G$69</f>
        <v>7037448.6467328202</v>
      </c>
      <c r="H235" s="11">
        <f>H184*H133*Předpoklady!H$69</f>
        <v>8687982.821820043</v>
      </c>
      <c r="I235" s="11">
        <f>I184*I133*Předpoklady!I$69</f>
        <v>10380905.213810368</v>
      </c>
      <c r="J235" s="11">
        <f>J184*J133*Předpoklady!J$69</f>
        <v>11967103.518257145</v>
      </c>
      <c r="K235" s="11">
        <f>K184*K133*Předpoklady!K$69</f>
        <v>13337098.356974438</v>
      </c>
      <c r="L235" s="11">
        <f>L184*L133*Předpoklady!L$69</f>
        <v>14086116.686207289</v>
      </c>
      <c r="M235" s="11">
        <f>M184*M133*Předpoklady!M$69</f>
        <v>14799173.407471143</v>
      </c>
      <c r="N235" s="11">
        <f>N184*N133*Předpoklady!N$69</f>
        <v>15584604.875946047</v>
      </c>
      <c r="O235" s="11">
        <f>O184*O133*Předpoklady!O$69</f>
        <v>16569050.364235282</v>
      </c>
      <c r="P235" s="11">
        <f>P184*P133*Předpoklady!P$69</f>
        <v>17764609.432603262</v>
      </c>
      <c r="Q235" s="11">
        <f>Q184*Q133*Předpoklady!Q$69</f>
        <v>19009031.610506713</v>
      </c>
      <c r="R235" s="11">
        <f>R184*R133*Předpoklady!R$69</f>
        <v>20213509.481145393</v>
      </c>
      <c r="S235" s="11">
        <f>S184*S133*Předpoklady!S$69</f>
        <v>21335391.203537155</v>
      </c>
      <c r="T235" s="11">
        <f>T184*T133*Předpoklady!T$69</f>
        <v>22343265.000398252</v>
      </c>
      <c r="U235" s="11">
        <f>U184*U133*Předpoklady!U$69</f>
        <v>23195592.043071065</v>
      </c>
      <c r="V235" s="11">
        <f>V184*V133*Předpoklady!V$69</f>
        <v>23045520.272144739</v>
      </c>
      <c r="W235" s="11">
        <f>W184*W133*Předpoklady!W$69</f>
        <v>22905253.303345185</v>
      </c>
      <c r="X235" s="12">
        <f>X184*X133*Předpoklady!X$69</f>
        <v>22781432.473261144</v>
      </c>
    </row>
    <row r="236" spans="1:24" x14ac:dyDescent="0.2">
      <c r="A236" s="15" t="s">
        <v>4</v>
      </c>
      <c r="B236" s="62">
        <f t="shared" si="71"/>
        <v>569750.14793543564</v>
      </c>
      <c r="C236" s="11">
        <f>C185*C134*Předpoklady!C$69</f>
        <v>2028829.8603286892</v>
      </c>
      <c r="D236" s="11">
        <f>D185*D134*Předpoklady!D$69</f>
        <v>4670899.789485123</v>
      </c>
      <c r="E236" s="11">
        <f>E185*E134*Předpoklady!E$69</f>
        <v>6311254.3063291106</v>
      </c>
      <c r="F236" s="11">
        <f>F185*F134*Předpoklady!F$69</f>
        <v>7250918.4265747983</v>
      </c>
      <c r="G236" s="11">
        <f>G185*G134*Předpoklady!G$69</f>
        <v>9030832.2531118691</v>
      </c>
      <c r="H236" s="11">
        <f>H185*H134*Předpoklady!H$69</f>
        <v>11009193.332613235</v>
      </c>
      <c r="I236" s="11">
        <f>I185*I134*Předpoklady!I$69</f>
        <v>13282367.920968298</v>
      </c>
      <c r="J236" s="11">
        <f>J185*J134*Předpoklady!J$69</f>
        <v>15916527.574890934</v>
      </c>
      <c r="K236" s="11">
        <f>K185*K134*Předpoklady!K$69</f>
        <v>19058392.578654997</v>
      </c>
      <c r="L236" s="11">
        <f>L185*L134*Předpoklady!L$69</f>
        <v>22112436.621397264</v>
      </c>
      <c r="M236" s="11">
        <f>M185*M134*Předpoklady!M$69</f>
        <v>25466822.012892686</v>
      </c>
      <c r="N236" s="11">
        <f>N185*N134*Předpoklady!N$69</f>
        <v>28882537.499286786</v>
      </c>
      <c r="O236" s="11">
        <f>O185*O134*Předpoklady!O$69</f>
        <v>32022651.497763097</v>
      </c>
      <c r="P236" s="11">
        <f>P185*P134*Předpoklady!P$69</f>
        <v>34691706.201171957</v>
      </c>
      <c r="Q236" s="11">
        <f>Q185*Q134*Předpoklady!Q$69</f>
        <v>37033137.495230332</v>
      </c>
      <c r="R236" s="11">
        <f>R185*R134*Předpoklady!R$69</f>
        <v>39405810.571336493</v>
      </c>
      <c r="S236" s="11">
        <f>S185*S134*Předpoklady!S$69</f>
        <v>42106495.158358797</v>
      </c>
      <c r="T236" s="11">
        <f>T185*T134*Předpoklady!T$69</f>
        <v>45441222.142604843</v>
      </c>
      <c r="U236" s="11">
        <f>U185*U134*Předpoklady!U$69</f>
        <v>49450659.869141139</v>
      </c>
      <c r="V236" s="11">
        <f>V185*V134*Předpoklady!V$69</f>
        <v>51687378.016607232</v>
      </c>
      <c r="W236" s="11">
        <f>W185*W134*Předpoklady!W$69</f>
        <v>53826281.05053664</v>
      </c>
      <c r="X236" s="12">
        <f>X185*X134*Předpoklady!X$69</f>
        <v>55773083.07730785</v>
      </c>
    </row>
    <row r="237" spans="1:24" x14ac:dyDescent="0.2">
      <c r="A237" s="15" t="s">
        <v>5</v>
      </c>
      <c r="B237" s="62">
        <f t="shared" si="71"/>
        <v>551439.16124971455</v>
      </c>
      <c r="C237" s="11">
        <f>C186*C135*Předpoklady!C$69</f>
        <v>2013593.2405772852</v>
      </c>
      <c r="D237" s="11">
        <f>D186*D135*Předpoklady!D$69</f>
        <v>4571607.9599517612</v>
      </c>
      <c r="E237" s="11">
        <f>E186*E135*Předpoklady!E$69</f>
        <v>5915572.1812607953</v>
      </c>
      <c r="F237" s="11">
        <f>F186*F135*Předpoklady!F$69</f>
        <v>6461541.1269369973</v>
      </c>
      <c r="G237" s="11">
        <f>G186*G135*Předpoklady!G$69</f>
        <v>7649506.8180844663</v>
      </c>
      <c r="H237" s="11">
        <f>H186*H135*Předpoklady!H$69</f>
        <v>8887803.0578509551</v>
      </c>
      <c r="I237" s="11">
        <f>I186*I135*Předpoklady!I$69</f>
        <v>10333361.497727623</v>
      </c>
      <c r="J237" s="11">
        <f>J186*J135*Předpoklady!J$69</f>
        <v>12012952.340466797</v>
      </c>
      <c r="K237" s="11">
        <f>K186*K135*Předpoklady!K$69</f>
        <v>13895036.585033465</v>
      </c>
      <c r="L237" s="11">
        <f>L186*L135*Předpoklady!L$69</f>
        <v>15481025.072111292</v>
      </c>
      <c r="M237" s="11">
        <f>M186*M135*Předpoklady!M$69</f>
        <v>17287720.290290598</v>
      </c>
      <c r="N237" s="11">
        <f>N186*N135*Předpoklady!N$69</f>
        <v>19421535.902926538</v>
      </c>
      <c r="O237" s="11">
        <f>O186*O135*Předpoklady!O$69</f>
        <v>21936326.353252009</v>
      </c>
      <c r="P237" s="11">
        <f>P186*P135*Předpoklady!P$69</f>
        <v>24994590.602788959</v>
      </c>
      <c r="Q237" s="11">
        <f>Q186*Q135*Předpoklady!Q$69</f>
        <v>28672244.525992867</v>
      </c>
      <c r="R237" s="11">
        <f>R186*R135*Předpoklady!R$69</f>
        <v>32721804.853760384</v>
      </c>
      <c r="S237" s="11">
        <f>S186*S135*Předpoklady!S$69</f>
        <v>36869191.897745244</v>
      </c>
      <c r="T237" s="11">
        <f>T186*T135*Předpoklady!T$69</f>
        <v>40677309.873471178</v>
      </c>
      <c r="U237" s="11">
        <f>U186*U135*Předpoklady!U$69</f>
        <v>43900544.033070654</v>
      </c>
      <c r="V237" s="11">
        <f>V186*V135*Předpoklady!V$69</f>
        <v>44953747.073285885</v>
      </c>
      <c r="W237" s="11">
        <f>W186*W135*Předpoklady!W$69</f>
        <v>46000625.383407027</v>
      </c>
      <c r="X237" s="12">
        <f>X186*X135*Předpoklady!X$69</f>
        <v>47363903.427350774</v>
      </c>
    </row>
    <row r="238" spans="1:24" x14ac:dyDescent="0.2">
      <c r="A238" s="15" t="s">
        <v>6</v>
      </c>
      <c r="B238" s="62">
        <f t="shared" si="71"/>
        <v>754885.1930436031</v>
      </c>
      <c r="C238" s="11">
        <f>C187*C136*Předpoklady!C$69</f>
        <v>2813391.6108372998</v>
      </c>
      <c r="D238" s="11">
        <f>D187*D136*Předpoklady!D$69</f>
        <v>6607821.2919745771</v>
      </c>
      <c r="E238" s="11">
        <f>E187*E136*Předpoklady!E$69</f>
        <v>8986078.7962704152</v>
      </c>
      <c r="F238" s="11">
        <f>F187*F136*Předpoklady!F$69</f>
        <v>10274364.232437015</v>
      </c>
      <c r="G238" s="11">
        <f>G187*G136*Předpoklady!G$69</f>
        <v>12609061.23894015</v>
      </c>
      <c r="H238" s="11">
        <f>H187*H136*Předpoklady!H$69</f>
        <v>14923197.334885368</v>
      </c>
      <c r="I238" s="11">
        <f>I187*I136*Předpoklady!I$69</f>
        <v>17039841.714543141</v>
      </c>
      <c r="J238" s="11">
        <f>J187*J136*Předpoklady!J$69</f>
        <v>18897395.248273727</v>
      </c>
      <c r="K238" s="11">
        <f>K187*K136*Předpoklady!K$69</f>
        <v>20710969.532091655</v>
      </c>
      <c r="L238" s="11">
        <f>L187*L136*Předpoklady!L$69</f>
        <v>21862841.960806623</v>
      </c>
      <c r="M238" s="11">
        <f>M187*M136*Předpoklady!M$69</f>
        <v>23196624.818008538</v>
      </c>
      <c r="N238" s="11">
        <f>N187*N136*Předpoklady!N$69</f>
        <v>25028754.843316421</v>
      </c>
      <c r="O238" s="11">
        <f>O187*O136*Předpoklady!O$69</f>
        <v>27329105.366197899</v>
      </c>
      <c r="P238" s="11">
        <f>P187*P136*Předpoklady!P$69</f>
        <v>29981496.468625955</v>
      </c>
      <c r="Q238" s="11">
        <f>Q187*Q136*Předpoklady!Q$69</f>
        <v>32925392.398704302</v>
      </c>
      <c r="R238" s="11">
        <f>R187*R136*Předpoklady!R$69</f>
        <v>36305108.402407423</v>
      </c>
      <c r="S238" s="11">
        <f>S187*S136*Předpoklady!S$69</f>
        <v>40339867.460430071</v>
      </c>
      <c r="T238" s="11">
        <f>T187*T136*Předpoklady!T$69</f>
        <v>45085676.570305616</v>
      </c>
      <c r="U238" s="11">
        <f>U187*U136*Předpoklady!U$69</f>
        <v>50825852.714380562</v>
      </c>
      <c r="V238" s="11">
        <f>V187*V136*Předpoklady!V$69</f>
        <v>55500577.578312591</v>
      </c>
      <c r="W238" s="11">
        <f>W187*W136*Předpoklady!W$69</f>
        <v>60451803.401645042</v>
      </c>
      <c r="X238" s="12">
        <f>X187*X136*Předpoklady!X$69</f>
        <v>65180056.232472971</v>
      </c>
    </row>
    <row r="239" spans="1:24" x14ac:dyDescent="0.2">
      <c r="A239" s="15" t="s">
        <v>7</v>
      </c>
      <c r="B239" s="62">
        <f t="shared" si="71"/>
        <v>910233.24137730245</v>
      </c>
      <c r="C239" s="11">
        <f>C188*C137*Předpoklady!C$69</f>
        <v>3256318.3000542233</v>
      </c>
      <c r="D239" s="11">
        <f>D188*D137*Předpoklady!D$69</f>
        <v>7464412.6141996812</v>
      </c>
      <c r="E239" s="11">
        <f>E188*E137*Předpoklady!E$69</f>
        <v>10035014.179000095</v>
      </c>
      <c r="F239" s="11">
        <f>F188*F137*Předpoklady!F$69</f>
        <v>11404046.637191623</v>
      </c>
      <c r="G239" s="11">
        <f>G188*G137*Předpoklady!G$69</f>
        <v>14053738.532741319</v>
      </c>
      <c r="H239" s="11">
        <f>H188*H137*Předpoklady!H$69</f>
        <v>16868309.904602028</v>
      </c>
      <c r="I239" s="11">
        <f>I188*I137*Předpoklady!I$69</f>
        <v>19792174.093676068</v>
      </c>
      <c r="J239" s="11">
        <f>J188*J137*Předpoklady!J$69</f>
        <v>22890440.864307836</v>
      </c>
      <c r="K239" s="11">
        <f>K188*K137*Předpoklady!K$69</f>
        <v>26056908.799440995</v>
      </c>
      <c r="L239" s="11">
        <f>L188*L137*Předpoklady!L$69</f>
        <v>28296012.244527161</v>
      </c>
      <c r="M239" s="11">
        <f>M188*M137*Předpoklady!M$69</f>
        <v>30358667.720603622</v>
      </c>
      <c r="N239" s="11">
        <f>N188*N137*Předpoklady!N$69</f>
        <v>31967226.982391939</v>
      </c>
      <c r="O239" s="11">
        <f>O188*O137*Předpoklady!O$69</f>
        <v>33116265.81286186</v>
      </c>
      <c r="P239" s="11">
        <f>P188*P137*Předpoklady!P$69</f>
        <v>34247336.428657107</v>
      </c>
      <c r="Q239" s="11">
        <f>Q188*Q137*Předpoklady!Q$69</f>
        <v>35456160.926419593</v>
      </c>
      <c r="R239" s="11">
        <f>R188*R137*Předpoklady!R$69</f>
        <v>36963743.712167859</v>
      </c>
      <c r="S239" s="11">
        <f>S188*S137*Předpoklady!S$69</f>
        <v>39252797.570769779</v>
      </c>
      <c r="T239" s="11">
        <f>T188*T137*Předpoklady!T$69</f>
        <v>42202778.662885793</v>
      </c>
      <c r="U239" s="11">
        <f>U188*U137*Předpoklady!U$69</f>
        <v>45592836.90876466</v>
      </c>
      <c r="V239" s="11">
        <f>V188*V137*Předpoklady!V$69</f>
        <v>47448360.747667976</v>
      </c>
      <c r="W239" s="11">
        <f>W188*W137*Předpoklady!W$69</f>
        <v>49695094.4150858</v>
      </c>
      <c r="X239" s="12">
        <f>X188*X137*Předpoklady!X$69</f>
        <v>52555588.090489611</v>
      </c>
    </row>
    <row r="240" spans="1:24" x14ac:dyDescent="0.2">
      <c r="A240" s="15" t="s">
        <v>8</v>
      </c>
      <c r="B240" s="62">
        <f t="shared" si="71"/>
        <v>1207343.7672778754</v>
      </c>
      <c r="C240" s="11">
        <f>C189*C138*Předpoklady!C$69</f>
        <v>4497723.1943533272</v>
      </c>
      <c r="D240" s="11">
        <f>D189*D138*Předpoklady!D$69</f>
        <v>10392892.235064598</v>
      </c>
      <c r="E240" s="11">
        <f>E189*E138*Předpoklady!E$69</f>
        <v>13725553.489186246</v>
      </c>
      <c r="F240" s="11">
        <f>F189*F138*Předpoklady!F$69</f>
        <v>15271409.724767016</v>
      </c>
      <c r="G240" s="11">
        <f>G189*G138*Předpoklady!G$69</f>
        <v>18363120.742609031</v>
      </c>
      <c r="H240" s="11">
        <f>H189*H138*Předpoklady!H$69</f>
        <v>21511064.322903581</v>
      </c>
      <c r="I240" s="11">
        <f>I189*I138*Předpoklady!I$69</f>
        <v>25038485.336760025</v>
      </c>
      <c r="J240" s="11">
        <f>J189*J138*Předpoklady!J$69</f>
        <v>29089824.95076729</v>
      </c>
      <c r="K240" s="11">
        <f>K189*K138*Předpoklady!K$69</f>
        <v>33442476.912220083</v>
      </c>
      <c r="L240" s="11">
        <f>L189*L138*Předpoklady!L$69</f>
        <v>37049742.157784335</v>
      </c>
      <c r="M240" s="11">
        <f>M189*M138*Předpoklady!M$69</f>
        <v>40950202.968961105</v>
      </c>
      <c r="N240" s="11">
        <f>N189*N138*Předpoklady!N$69</f>
        <v>44999398.06678883</v>
      </c>
      <c r="O240" s="11">
        <f>O189*O138*Předpoklady!O$69</f>
        <v>49358183.147412285</v>
      </c>
      <c r="P240" s="11">
        <f>P189*P138*Předpoklady!P$69</f>
        <v>53826634.17896457</v>
      </c>
      <c r="Q240" s="11">
        <f>Q189*Q138*Předpoklady!Q$69</f>
        <v>58206362.554827228</v>
      </c>
      <c r="R240" s="11">
        <f>R189*R138*Předpoklady!R$69</f>
        <v>62315094.684680633</v>
      </c>
      <c r="S240" s="11">
        <f>S189*S138*Předpoklady!S$69</f>
        <v>65618080.391579911</v>
      </c>
      <c r="T240" s="11">
        <f>T189*T138*Předpoklady!T$69</f>
        <v>68041478.404688478</v>
      </c>
      <c r="U240" s="11">
        <f>U189*U138*Předpoklady!U$69</f>
        <v>70452166.136062682</v>
      </c>
      <c r="V240" s="11">
        <f>V189*V138*Předpoklady!V$69</f>
        <v>70282216.581361204</v>
      </c>
      <c r="W240" s="11">
        <f>W189*W138*Předpoklady!W$69</f>
        <v>70769179.716942444</v>
      </c>
      <c r="X240" s="12">
        <f>X189*X138*Předpoklady!X$69</f>
        <v>72729537.397827685</v>
      </c>
    </row>
    <row r="241" spans="1:24" x14ac:dyDescent="0.2">
      <c r="A241" s="15" t="s">
        <v>9</v>
      </c>
      <c r="B241" s="62">
        <f t="shared" si="71"/>
        <v>1580060.9478807813</v>
      </c>
      <c r="C241" s="11">
        <f>C190*C139*Předpoklady!C$69</f>
        <v>6280984.2019194821</v>
      </c>
      <c r="D241" s="11">
        <f>D190*D139*Předpoklady!D$69</f>
        <v>15730491.926050698</v>
      </c>
      <c r="E241" s="11">
        <f>E190*E139*Předpoklady!E$69</f>
        <v>22497356.449764866</v>
      </c>
      <c r="F241" s="11">
        <f>F190*F139*Předpoklady!F$69</f>
        <v>26756119.38667798</v>
      </c>
      <c r="G241" s="11">
        <f>G190*G139*Předpoklady!G$69</f>
        <v>33774391.027586728</v>
      </c>
      <c r="H241" s="11">
        <f>H190*H139*Předpoklady!H$69</f>
        <v>40651120.996171407</v>
      </c>
      <c r="I241" s="11">
        <f>I190*I139*Předpoklady!I$69</f>
        <v>47059221.024039499</v>
      </c>
      <c r="J241" s="11">
        <f>J190*J139*Předpoklady!J$69</f>
        <v>53005238.693203785</v>
      </c>
      <c r="K241" s="11">
        <f>K190*K139*Předpoklady!K$69</f>
        <v>58880773.390229777</v>
      </c>
      <c r="L241" s="11">
        <f>L190*L139*Předpoklady!L$69</f>
        <v>62821337.634273827</v>
      </c>
      <c r="M241" s="11">
        <f>M190*M139*Předpoklady!M$69</f>
        <v>66886707.025020234</v>
      </c>
      <c r="N241" s="11">
        <f>N190*N139*Předpoklady!N$69</f>
        <v>71960228.340030432</v>
      </c>
      <c r="O241" s="11">
        <f>O190*O139*Předpoklady!O$69</f>
        <v>78244546.667590693</v>
      </c>
      <c r="P241" s="11">
        <f>P190*P139*Předpoklady!P$69</f>
        <v>85035235.347232014</v>
      </c>
      <c r="Q241" s="11">
        <f>Q190*Q139*Předpoklady!Q$69</f>
        <v>92562263.869390965</v>
      </c>
      <c r="R241" s="11">
        <f>R190*R139*Předpoklady!R$69</f>
        <v>100717894.23101941</v>
      </c>
      <c r="S241" s="11">
        <f>S190*S139*Předpoklady!S$69</f>
        <v>109180026.10074462</v>
      </c>
      <c r="T241" s="11">
        <f>T190*T139*Předpoklady!T$69</f>
        <v>118225804.63329922</v>
      </c>
      <c r="U241" s="11">
        <f>U190*U139*Předpoklady!U$69</f>
        <v>127315493.79456741</v>
      </c>
      <c r="V241" s="11">
        <f>V190*V139*Předpoklady!V$69</f>
        <v>130844098.28419046</v>
      </c>
      <c r="W241" s="11">
        <f>W190*W139*Předpoklady!W$69</f>
        <v>133464213.09464668</v>
      </c>
      <c r="X241" s="12">
        <f>X190*X139*Předpoklady!X$69</f>
        <v>134213375.72402653</v>
      </c>
    </row>
    <row r="242" spans="1:24" x14ac:dyDescent="0.2">
      <c r="A242" s="15" t="s">
        <v>10</v>
      </c>
      <c r="B242" s="62">
        <f t="shared" si="71"/>
        <v>1455765.6327283969</v>
      </c>
      <c r="C242" s="11">
        <f>C191*C140*Předpoklady!C$69</f>
        <v>5381553.5030891402</v>
      </c>
      <c r="D242" s="11">
        <f>D191*D140*Předpoklady!D$69</f>
        <v>12714660.48163989</v>
      </c>
      <c r="E242" s="11">
        <f>E191*E140*Předpoklady!E$69</f>
        <v>17671688.972740564</v>
      </c>
      <c r="F242" s="11">
        <f>F191*F140*Předpoklady!F$69</f>
        <v>21039312.337910034</v>
      </c>
      <c r="G242" s="11">
        <f>G191*G140*Předpoklady!G$69</f>
        <v>27529419.064162582</v>
      </c>
      <c r="H242" s="11">
        <f>H191*H140*Předpoklady!H$69</f>
        <v>35465256.788149349</v>
      </c>
      <c r="I242" s="11">
        <f>I191*I140*Předpoklady!I$69</f>
        <v>44622377.405123658</v>
      </c>
      <c r="J242" s="11">
        <f>J191*J140*Předpoklady!J$69</f>
        <v>54581379.153075702</v>
      </c>
      <c r="K242" s="11">
        <f>K191*K140*Předpoklady!K$69</f>
        <v>64993514.963504598</v>
      </c>
      <c r="L242" s="11">
        <f>L191*L140*Předpoklady!L$69</f>
        <v>73004131.734654918</v>
      </c>
      <c r="M242" s="11">
        <f>M191*M140*Předpoklady!M$69</f>
        <v>80099893.554774687</v>
      </c>
      <c r="N242" s="11">
        <f>N191*N140*Předpoklady!N$69</f>
        <v>85973531.783047065</v>
      </c>
      <c r="O242" s="11">
        <f>O191*O140*Předpoklady!O$69</f>
        <v>90925533.814300761</v>
      </c>
      <c r="P242" s="11">
        <f>P191*P140*Předpoklady!P$69</f>
        <v>95799755.490586534</v>
      </c>
      <c r="Q242" s="11">
        <f>Q191*Q140*Předpoklady!Q$69</f>
        <v>100763790.01840837</v>
      </c>
      <c r="R242" s="11">
        <f>R191*R140*Předpoklady!R$69</f>
        <v>105976504.57644437</v>
      </c>
      <c r="S242" s="11">
        <f>S191*S140*Předpoklady!S$69</f>
        <v>112845289.46133055</v>
      </c>
      <c r="T242" s="11">
        <f>T191*T140*Předpoklady!T$69</f>
        <v>121524710.11780447</v>
      </c>
      <c r="U242" s="11">
        <f>U191*U140*Předpoklady!U$69</f>
        <v>130836598.3143515</v>
      </c>
      <c r="V242" s="11">
        <f>V191*V140*Předpoklady!V$69</f>
        <v>135776426.70837545</v>
      </c>
      <c r="W242" s="11">
        <f>W191*W140*Předpoklady!W$69</f>
        <v>141192367.04783529</v>
      </c>
      <c r="X242" s="12">
        <f>X191*X140*Předpoklady!X$69</f>
        <v>146597556.97499454</v>
      </c>
    </row>
    <row r="243" spans="1:24" x14ac:dyDescent="0.2">
      <c r="A243" s="15" t="s">
        <v>11</v>
      </c>
      <c r="B243" s="62">
        <f t="shared" si="71"/>
        <v>1620480.1304727648</v>
      </c>
      <c r="C243" s="11">
        <f>C192*C141*Předpoklady!C$69</f>
        <v>6125602.9185763234</v>
      </c>
      <c r="D243" s="11">
        <f>D192*D141*Předpoklady!D$69</f>
        <v>14726193.498769972</v>
      </c>
      <c r="E243" s="11">
        <f>E192*E141*Předpoklady!E$69</f>
        <v>20228390.239730611</v>
      </c>
      <c r="F243" s="11">
        <f>F192*F141*Předpoklady!F$69</f>
        <v>23222930.796421729</v>
      </c>
      <c r="G243" s="11">
        <f>G192*G141*Předpoklady!G$69</f>
        <v>28420984.063793972</v>
      </c>
      <c r="H243" s="11">
        <f>H192*H141*Předpoklady!H$69</f>
        <v>33549821.264776226</v>
      </c>
      <c r="I243" s="11">
        <f>I192*I141*Předpoklady!I$69</f>
        <v>39234579.328686066</v>
      </c>
      <c r="J243" s="11">
        <f>J192*J141*Předpoklady!J$69</f>
        <v>45943759.846091919</v>
      </c>
      <c r="K243" s="11">
        <f>K192*K141*Předpoklady!K$69</f>
        <v>53945263.368572086</v>
      </c>
      <c r="L243" s="11">
        <f>L192*L141*Předpoklady!L$69</f>
        <v>61860798.867337041</v>
      </c>
      <c r="M243" s="11">
        <f>M192*M141*Předpoklady!M$69</f>
        <v>71540069.239948243</v>
      </c>
      <c r="N243" s="11">
        <f>N192*N141*Předpoklady!N$69</f>
        <v>82176122.636909515</v>
      </c>
      <c r="O243" s="11">
        <f>O192*O141*Předpoklady!O$69</f>
        <v>92927567.861926913</v>
      </c>
      <c r="P243" s="11">
        <f>P192*P141*Předpoklady!P$69</f>
        <v>103333737.30091244</v>
      </c>
      <c r="Q243" s="11">
        <f>Q192*Q141*Předpoklady!Q$69</f>
        <v>112663530.64145842</v>
      </c>
      <c r="R243" s="11">
        <f>R192*R141*Předpoklady!R$69</f>
        <v>120232869.32231274</v>
      </c>
      <c r="S243" s="11">
        <f>S192*S141*Předpoklady!S$69</f>
        <v>125778011.64684273</v>
      </c>
      <c r="T243" s="11">
        <f>T192*T141*Předpoklady!T$69</f>
        <v>129753310.08616264</v>
      </c>
      <c r="U243" s="11">
        <f>U192*U141*Předpoklady!U$69</f>
        <v>133384518.90934902</v>
      </c>
      <c r="V243" s="11">
        <f>V192*V141*Předpoklady!V$69</f>
        <v>131738766.10659447</v>
      </c>
      <c r="W243" s="11">
        <f>W192*W141*Předpoklady!W$69</f>
        <v>130424732.64151125</v>
      </c>
      <c r="X243" s="12">
        <f>X192*X141*Předpoklady!X$69</f>
        <v>131014656.59910554</v>
      </c>
    </row>
    <row r="244" spans="1:24" x14ac:dyDescent="0.2">
      <c r="A244" s="15" t="s">
        <v>12</v>
      </c>
      <c r="B244" s="62">
        <f t="shared" si="71"/>
        <v>1647735.6544335389</v>
      </c>
      <c r="C244" s="11">
        <f>C193*C142*Předpoklady!C$69</f>
        <v>5888756.2368315095</v>
      </c>
      <c r="D244" s="11">
        <f>D193*D142*Předpoklady!D$69</f>
        <v>13227033.880483855</v>
      </c>
      <c r="E244" s="11">
        <f>E193*E142*Předpoklady!E$69</f>
        <v>17240322.07441853</v>
      </c>
      <c r="F244" s="11">
        <f>F193*F142*Předpoklady!F$69</f>
        <v>19137192.314658012</v>
      </c>
      <c r="G244" s="11">
        <f>G193*G142*Předpoklady!G$69</f>
        <v>23541562.919152416</v>
      </c>
      <c r="H244" s="11">
        <f>H193*H142*Předpoklady!H$69</f>
        <v>29053133.359511811</v>
      </c>
      <c r="I244" s="11">
        <f>I193*I142*Předpoklady!I$69</f>
        <v>35332104.995301023</v>
      </c>
      <c r="J244" s="11">
        <f>J193*J142*Předpoklady!J$69</f>
        <v>41797156.414184459</v>
      </c>
      <c r="K244" s="11">
        <f>K193*K142*Předpoklady!K$69</f>
        <v>48373654.65569938</v>
      </c>
      <c r="L244" s="11">
        <f>L193*L142*Předpoklady!L$69</f>
        <v>53041376.333693296</v>
      </c>
      <c r="M244" s="11">
        <f>M193*M142*Předpoklady!M$69</f>
        <v>57470834.007769331</v>
      </c>
      <c r="N244" s="11">
        <f>N193*N142*Předpoklady!N$69</f>
        <v>62740382.078992806</v>
      </c>
      <c r="O244" s="11">
        <f>O193*O142*Předpoklady!O$69</f>
        <v>69449891.440672308</v>
      </c>
      <c r="P244" s="11">
        <f>P193*P142*Předpoklady!P$69</f>
        <v>77858455.261147037</v>
      </c>
      <c r="Q244" s="11">
        <f>Q193*Q142*Předpoklady!Q$69</f>
        <v>88599243.853516787</v>
      </c>
      <c r="R244" s="11">
        <f>R193*R142*Předpoklady!R$69</f>
        <v>101875930.56761584</v>
      </c>
      <c r="S244" s="11">
        <f>S193*S142*Předpoklady!S$69</f>
        <v>116582470.90159629</v>
      </c>
      <c r="T244" s="11">
        <f>T193*T142*Předpoklady!T$69</f>
        <v>131435123.72173586</v>
      </c>
      <c r="U244" s="11">
        <f>U193*U142*Předpoklady!U$69</f>
        <v>145741936.79414022</v>
      </c>
      <c r="V244" s="11">
        <f>V193*V142*Předpoklady!V$69</f>
        <v>152496993.21229726</v>
      </c>
      <c r="W244" s="11">
        <f>W193*W142*Předpoklady!W$69</f>
        <v>156576531.09783149</v>
      </c>
      <c r="X244" s="12">
        <f>X193*X142*Předpoklady!X$69</f>
        <v>157945625.39029106</v>
      </c>
    </row>
    <row r="245" spans="1:24" x14ac:dyDescent="0.2">
      <c r="A245" s="15" t="s">
        <v>13</v>
      </c>
      <c r="B245" s="62">
        <f t="shared" si="71"/>
        <v>1667818.6720888459</v>
      </c>
      <c r="C245" s="11">
        <f>C194*C143*Předpoklady!C$69</f>
        <v>6097223.5076622441</v>
      </c>
      <c r="D245" s="11">
        <f>D194*D143*Předpoklady!D$69</f>
        <v>14094837.024150405</v>
      </c>
      <c r="E245" s="11">
        <f>E194*E143*Předpoklady!E$69</f>
        <v>18716916.911755115</v>
      </c>
      <c r="F245" s="11">
        <f>F194*F143*Předpoklady!F$69</f>
        <v>20846977.916742165</v>
      </c>
      <c r="G245" s="11">
        <f>G194*G143*Předpoklady!G$69</f>
        <v>24911386.392464064</v>
      </c>
      <c r="H245" s="11">
        <f>H194*H143*Předpoklady!H$69</f>
        <v>28611339.472709946</v>
      </c>
      <c r="I245" s="11">
        <f>I194*I143*Předpoklady!I$69</f>
        <v>31992818.135086097</v>
      </c>
      <c r="J245" s="11">
        <f>J194*J143*Předpoklady!J$69</f>
        <v>35362766.99230583</v>
      </c>
      <c r="K245" s="11">
        <f>K194*K143*Předpoklady!K$69</f>
        <v>38971245.661206819</v>
      </c>
      <c r="L245" s="11">
        <f>L194*L143*Předpoklady!L$69</f>
        <v>42297900.122230202</v>
      </c>
      <c r="M245" s="11">
        <f>M194*M143*Předpoklady!M$69</f>
        <v>47170681.883474834</v>
      </c>
      <c r="N245" s="11">
        <f>N194*N143*Předpoklady!N$69</f>
        <v>52708052.244643748</v>
      </c>
      <c r="O245" s="11">
        <f>O194*O143*Předpoklady!O$69</f>
        <v>58009272.76404383</v>
      </c>
      <c r="P245" s="11">
        <f>P194*P143*Předpoklady!P$69</f>
        <v>63087833.23653768</v>
      </c>
      <c r="Q245" s="11">
        <f>Q194*Q143*Předpoklady!Q$69</f>
        <v>67568723.792028069</v>
      </c>
      <c r="R245" s="11">
        <f>R194*R143*Předpoklady!R$69</f>
        <v>71664868.501911789</v>
      </c>
      <c r="S245" s="11">
        <f>S194*S143*Předpoklady!S$69</f>
        <v>76741829.96726501</v>
      </c>
      <c r="T245" s="11">
        <f>T194*T143*Předpoklady!T$69</f>
        <v>83384654.661326289</v>
      </c>
      <c r="U245" s="11">
        <f>U194*U143*Předpoklady!U$69</f>
        <v>91774682.957625404</v>
      </c>
      <c r="V245" s="11">
        <f>V194*V143*Předpoklady!V$69</f>
        <v>98667424.191403851</v>
      </c>
      <c r="W245" s="11">
        <f>W194*W143*Předpoklady!W$69</f>
        <v>107445114.54274331</v>
      </c>
      <c r="X245" s="12">
        <f>X194*X143*Předpoklady!X$69</f>
        <v>116695732.40459147</v>
      </c>
    </row>
    <row r="246" spans="1:24" x14ac:dyDescent="0.2">
      <c r="A246" s="15" t="s">
        <v>14</v>
      </c>
      <c r="B246" s="62">
        <f t="shared" si="71"/>
        <v>1542932.6799465998</v>
      </c>
      <c r="C246" s="11">
        <f>C195*C144*Předpoklady!C$69</f>
        <v>5797817.9245352671</v>
      </c>
      <c r="D246" s="11">
        <f>D195*D144*Předpoklady!D$69</f>
        <v>13773735.487504017</v>
      </c>
      <c r="E246" s="11">
        <f>E195*E144*Předpoklady!E$69</f>
        <v>18701897.477238338</v>
      </c>
      <c r="F246" s="11">
        <f>F195*F144*Předpoklady!F$69</f>
        <v>20990367.640651416</v>
      </c>
      <c r="G246" s="11">
        <f>G195*G144*Předpoklady!G$69</f>
        <v>25401021.656667497</v>
      </c>
      <c r="H246" s="11">
        <f>H195*H144*Předpoklady!H$69</f>
        <v>30033735.290473633</v>
      </c>
      <c r="I246" s="11">
        <f>I195*I144*Předpoklady!I$69</f>
        <v>34783162.818553455</v>
      </c>
      <c r="J246" s="11">
        <f>J195*J144*Předpoklady!J$69</f>
        <v>39412914.255697988</v>
      </c>
      <c r="K246" s="11">
        <f>K195*K144*Předpoklady!K$69</f>
        <v>43848156.611362256</v>
      </c>
      <c r="L246" s="11">
        <f>L195*L144*Předpoklady!L$69</f>
        <v>46505437.500179738</v>
      </c>
      <c r="M246" s="11">
        <f>M195*M144*Předpoklady!M$69</f>
        <v>48555069.426254444</v>
      </c>
      <c r="N246" s="11">
        <f>N195*N144*Předpoklady!N$69</f>
        <v>50199013.291337244</v>
      </c>
      <c r="O246" s="11">
        <f>O195*O144*Předpoklady!O$69</f>
        <v>51962391.791289143</v>
      </c>
      <c r="P246" s="11">
        <f>P195*P144*Předpoklady!P$69</f>
        <v>54176931.425037734</v>
      </c>
      <c r="Q246" s="11">
        <f>Q195*Q144*Předpoklady!Q$69</f>
        <v>57824546.128304698</v>
      </c>
      <c r="R246" s="11">
        <f>R195*R144*Předpoklady!R$69</f>
        <v>63527605.993369326</v>
      </c>
      <c r="S246" s="11">
        <f>S195*S144*Předpoklady!S$69</f>
        <v>70047562.921460107</v>
      </c>
      <c r="T246" s="11">
        <f>T195*T144*Předpoklady!T$69</f>
        <v>76118537.907605201</v>
      </c>
      <c r="U246" s="11">
        <f>U195*U144*Předpoklady!U$69</f>
        <v>81749170.681289211</v>
      </c>
      <c r="V246" s="11">
        <f>V195*V144*Předpoklady!V$69</f>
        <v>83218372.823860541</v>
      </c>
      <c r="W246" s="11">
        <f>W195*W144*Předpoklady!W$69</f>
        <v>84116221.56004855</v>
      </c>
      <c r="X246" s="12">
        <f>X195*X144*Předpoklady!X$69</f>
        <v>86040307.626926795</v>
      </c>
    </row>
    <row r="247" spans="1:24" x14ac:dyDescent="0.2">
      <c r="A247" s="15" t="s">
        <v>15</v>
      </c>
      <c r="B247" s="62">
        <f t="shared" si="71"/>
        <v>1516605.3626841805</v>
      </c>
      <c r="C247" s="11">
        <f>C196*C145*Předpoklady!C$69</f>
        <v>5974007.1624012878</v>
      </c>
      <c r="D247" s="11">
        <f>D196*D145*Předpoklady!D$69</f>
        <v>14623005.605390046</v>
      </c>
      <c r="E247" s="11">
        <f>E196*E145*Předpoklady!E$69</f>
        <v>20841548.257309239</v>
      </c>
      <c r="F247" s="11">
        <f>F196*F145*Předpoklady!F$69</f>
        <v>25515451.705018993</v>
      </c>
      <c r="G247" s="11">
        <f>G196*G145*Předpoklady!G$69</f>
        <v>33094556.43154788</v>
      </c>
      <c r="H247" s="11">
        <f>H196*H145*Předpoklady!H$69</f>
        <v>40819592.655784868</v>
      </c>
      <c r="I247" s="11">
        <f>I196*I145*Předpoklady!I$69</f>
        <v>49286266.333851412</v>
      </c>
      <c r="J247" s="11">
        <f>J196*J145*Předpoklady!J$69</f>
        <v>57940435.920661755</v>
      </c>
      <c r="K247" s="11">
        <f>K196*K145*Předpoklady!K$69</f>
        <v>65953284.737120286</v>
      </c>
      <c r="L247" s="11">
        <f>L196*L145*Předpoklady!L$69</f>
        <v>71926033.776291311</v>
      </c>
      <c r="M247" s="11">
        <f>M196*M145*Předpoklady!M$69</f>
        <v>78480499.35931845</v>
      </c>
      <c r="N247" s="11">
        <f>N196*N145*Předpoklady!N$69</f>
        <v>85294169.177357346</v>
      </c>
      <c r="O247" s="11">
        <f>O196*O145*Předpoklady!O$69</f>
        <v>91852147.654923603</v>
      </c>
      <c r="P247" s="11">
        <f>P196*P145*Předpoklady!P$69</f>
        <v>98097320.35540916</v>
      </c>
      <c r="Q247" s="11">
        <f>Q196*Q145*Předpoklady!Q$69</f>
        <v>103786579.43145488</v>
      </c>
      <c r="R247" s="11">
        <f>R196*R145*Předpoklady!R$69</f>
        <v>108284331.27319174</v>
      </c>
      <c r="S247" s="11">
        <f>S196*S145*Předpoklady!S$69</f>
        <v>112107322.39032421</v>
      </c>
      <c r="T247" s="11">
        <f>T196*T145*Předpoklady!T$69</f>
        <v>116339161.71519792</v>
      </c>
      <c r="U247" s="11">
        <f>U196*U145*Předpoklady!U$69</f>
        <v>121667313.7760399</v>
      </c>
      <c r="V247" s="11">
        <f>V196*V145*Předpoklady!V$69</f>
        <v>125372466.91255417</v>
      </c>
      <c r="W247" s="11">
        <f>W196*W145*Předpoklady!W$69</f>
        <v>133266633.54810284</v>
      </c>
      <c r="X247" s="12">
        <f>X196*X145*Předpoklady!X$69</f>
        <v>142408281.84693322</v>
      </c>
    </row>
    <row r="248" spans="1:24" x14ac:dyDescent="0.2">
      <c r="A248" s="15" t="s">
        <v>16</v>
      </c>
      <c r="B248" s="62">
        <f t="shared" si="71"/>
        <v>1307674.473127288</v>
      </c>
      <c r="C248" s="11">
        <f>C197*C146*Předpoklady!C$69</f>
        <v>4892819.8356584087</v>
      </c>
      <c r="D248" s="11">
        <f>D197*D146*Předpoklady!D$69</f>
        <v>11815617.042211343</v>
      </c>
      <c r="E248" s="11">
        <f>E197*E146*Předpoklady!E$69</f>
        <v>16750487.669035407</v>
      </c>
      <c r="F248" s="11">
        <f>F197*F146*Předpoklady!F$69</f>
        <v>20080163.756896224</v>
      </c>
      <c r="G248" s="11">
        <f>G197*G146*Předpoklady!G$69</f>
        <v>26297064.375599742</v>
      </c>
      <c r="H248" s="11">
        <f>H197*H146*Předpoklady!H$69</f>
        <v>33691284.185523592</v>
      </c>
      <c r="I248" s="11">
        <f>I197*I146*Předpoklady!I$69</f>
        <v>41534304.789115593</v>
      </c>
      <c r="J248" s="11">
        <f>J197*J146*Předpoklady!J$69</f>
        <v>50791574.229215339</v>
      </c>
      <c r="K248" s="11">
        <f>K197*K146*Předpoklady!K$69</f>
        <v>62464770.116371065</v>
      </c>
      <c r="L248" s="11">
        <f>L197*L146*Předpoklady!L$69</f>
        <v>72268856.63391079</v>
      </c>
      <c r="M248" s="11">
        <f>M197*M146*Předpoklady!M$69</f>
        <v>81393840.113700628</v>
      </c>
      <c r="N248" s="11">
        <f>N197*N146*Předpoklady!N$69</f>
        <v>91180229.17141144</v>
      </c>
      <c r="O248" s="11">
        <f>O197*O146*Předpoklady!O$69</f>
        <v>100773066.42308475</v>
      </c>
      <c r="P248" s="11">
        <f>P197*P146*Předpoklady!P$69</f>
        <v>109073300.47272056</v>
      </c>
      <c r="Q248" s="11">
        <f>Q197*Q146*Předpoklady!Q$69</f>
        <v>117534859.22913261</v>
      </c>
      <c r="R248" s="11">
        <f>R197*R146*Předpoklady!R$69</f>
        <v>126888551.33692086</v>
      </c>
      <c r="S248" s="11">
        <f>S197*S146*Předpoklady!S$69</f>
        <v>136696117.79923251</v>
      </c>
      <c r="T248" s="11">
        <f>T197*T146*Předpoklady!T$69</f>
        <v>146058669.69394335</v>
      </c>
      <c r="U248" s="11">
        <f>U197*U146*Předpoklady!U$69</f>
        <v>154806547.23720151</v>
      </c>
      <c r="V248" s="11">
        <f>V197*V146*Předpoklady!V$69</f>
        <v>156356776.89843827</v>
      </c>
      <c r="W248" s="11">
        <f>W197*W146*Předpoklady!W$69</f>
        <v>156045149.75948176</v>
      </c>
      <c r="X248" s="12">
        <f>X197*X146*Předpoklady!X$69</f>
        <v>154912973.18321484</v>
      </c>
    </row>
    <row r="249" spans="1:24" x14ac:dyDescent="0.2">
      <c r="A249" s="15" t="s">
        <v>17</v>
      </c>
      <c r="B249" s="62">
        <f t="shared" si="71"/>
        <v>1196289.6693247443</v>
      </c>
      <c r="C249" s="11">
        <f>C198*C147*Předpoklady!C$69</f>
        <v>4461655.2217424642</v>
      </c>
      <c r="D249" s="11">
        <f>D198*D147*Předpoklady!D$69</f>
        <v>10465939.945697837</v>
      </c>
      <c r="E249" s="11">
        <f>E198*E147*Předpoklady!E$69</f>
        <v>14109358.368990336</v>
      </c>
      <c r="F249" s="11">
        <f>F198*F147*Předpoklady!F$69</f>
        <v>16105474.802121937</v>
      </c>
      <c r="G249" s="11">
        <f>G198*G147*Předpoklady!G$69</f>
        <v>20105274.181630667</v>
      </c>
      <c r="H249" s="11">
        <f>H198*H147*Předpoklady!H$69</f>
        <v>24815962.39719313</v>
      </c>
      <c r="I249" s="11">
        <f>I198*I147*Předpoklady!I$69</f>
        <v>30653803.804214582</v>
      </c>
      <c r="J249" s="11">
        <f>J198*J147*Předpoklady!J$69</f>
        <v>37804939.875024512</v>
      </c>
      <c r="K249" s="11">
        <f>K198*K147*Předpoklady!K$69</f>
        <v>46069513.258175194</v>
      </c>
      <c r="L249" s="11">
        <f>L198*L147*Předpoklady!L$69</f>
        <v>54506363.606836945</v>
      </c>
      <c r="M249" s="11">
        <f>M198*M147*Předpoklady!M$69</f>
        <v>64606425.105912149</v>
      </c>
      <c r="N249" s="11">
        <f>N198*N147*Předpoklady!N$69</f>
        <v>74832085.102963611</v>
      </c>
      <c r="O249" s="11">
        <f>O198*O147*Předpoklady!O$69</f>
        <v>87186502.631201968</v>
      </c>
      <c r="P249" s="11">
        <f>P198*P147*Předpoklady!P$69</f>
        <v>103237861.55461955</v>
      </c>
      <c r="Q249" s="11">
        <f>Q198*Q147*Předpoklady!Q$69</f>
        <v>119334947.11441725</v>
      </c>
      <c r="R249" s="11">
        <f>R198*R147*Předpoklady!R$69</f>
        <v>134373463.0739904</v>
      </c>
      <c r="S249" s="11">
        <f>S198*S147*Předpoklady!S$69</f>
        <v>150571395.42026678</v>
      </c>
      <c r="T249" s="11">
        <f>T198*T147*Předpoklady!T$69</f>
        <v>166815444.77826679</v>
      </c>
      <c r="U249" s="11">
        <f>U198*U147*Předpoklady!U$69</f>
        <v>181468794.15344068</v>
      </c>
      <c r="V249" s="11">
        <f>V198*V147*Předpoklady!V$69</f>
        <v>189058893.92702153</v>
      </c>
      <c r="W249" s="11">
        <f>W198*W147*Předpoklady!W$69</f>
        <v>197594879.55194041</v>
      </c>
      <c r="X249" s="12">
        <f>X198*X147*Předpoklady!X$69</f>
        <v>206487339.69678825</v>
      </c>
    </row>
    <row r="250" spans="1:24" x14ac:dyDescent="0.2">
      <c r="A250" s="15" t="s">
        <v>18</v>
      </c>
      <c r="B250" s="62">
        <f t="shared" si="71"/>
        <v>1082120.2454271368</v>
      </c>
      <c r="C250" s="11">
        <f>C199*C148*Předpoklady!C$69</f>
        <v>4187002.0589795271</v>
      </c>
      <c r="D250" s="11">
        <f>D199*D148*Předpoklady!D$69</f>
        <v>10386988.710620349</v>
      </c>
      <c r="E250" s="11">
        <f>E199*E148*Předpoklady!E$69</f>
        <v>14831343.133986006</v>
      </c>
      <c r="F250" s="11">
        <f>F199*F148*Předpoklady!F$69</f>
        <v>17733111.477364901</v>
      </c>
      <c r="G250" s="11">
        <f>G199*G148*Předpoklady!G$69</f>
        <v>22627852.516948994</v>
      </c>
      <c r="H250" s="11">
        <f>H199*H148*Předpoklady!H$69</f>
        <v>27762849.421094261</v>
      </c>
      <c r="I250" s="11">
        <f>I199*I148*Předpoklady!I$69</f>
        <v>33177558.787058529</v>
      </c>
      <c r="J250" s="11">
        <f>J199*J148*Předpoklady!J$69</f>
        <v>38932427.234171458</v>
      </c>
      <c r="K250" s="11">
        <f>K199*K148*Předpoklady!K$69</f>
        <v>45340876.661451057</v>
      </c>
      <c r="L250" s="11">
        <f>L199*L148*Předpoklady!L$69</f>
        <v>51378189.77809573</v>
      </c>
      <c r="M250" s="11">
        <f>M199*M148*Předpoklady!M$69</f>
        <v>58977862.417460501</v>
      </c>
      <c r="N250" s="11">
        <f>N199*N148*Předpoklady!N$69</f>
        <v>68959434.7439522</v>
      </c>
      <c r="O250" s="11">
        <f>O199*O148*Předpoklady!O$69</f>
        <v>81405699.626202315</v>
      </c>
      <c r="P250" s="11">
        <f>P199*P148*Předpoklady!P$69</f>
        <v>95625090.658842593</v>
      </c>
      <c r="Q250" s="11">
        <f>Q199*Q148*Předpoklady!Q$69</f>
        <v>113408217.34133601</v>
      </c>
      <c r="R250" s="11">
        <f>R199*R148*Předpoklady!R$69</f>
        <v>134974862.35118395</v>
      </c>
      <c r="S250" s="11">
        <f>S199*S148*Předpoklady!S$69</f>
        <v>156866290.24185297</v>
      </c>
      <c r="T250" s="11">
        <f>T199*T148*Předpoklady!T$69</f>
        <v>184011723.40687153</v>
      </c>
      <c r="U250" s="11">
        <f>U199*U148*Předpoklady!U$69</f>
        <v>219701045.59974545</v>
      </c>
      <c r="V250" s="11">
        <f>V199*V148*Předpoklady!V$69</f>
        <v>245618595.20203358</v>
      </c>
      <c r="W250" s="11">
        <f>W199*W148*Předpoklady!W$69</f>
        <v>267467182.12435839</v>
      </c>
      <c r="X250" s="12">
        <f>X199*X148*Předpoklady!X$69</f>
        <v>289936711.26228392</v>
      </c>
    </row>
    <row r="251" spans="1:24" x14ac:dyDescent="0.2">
      <c r="A251" s="15" t="s">
        <v>19</v>
      </c>
      <c r="B251" s="62">
        <f t="shared" si="71"/>
        <v>530681.08417742222</v>
      </c>
      <c r="C251" s="11">
        <f>C200*C149*Předpoklady!C$69</f>
        <v>2202809.2183672749</v>
      </c>
      <c r="D251" s="11">
        <f>D200*D149*Předpoklady!D$69</f>
        <v>5563326.6809762325</v>
      </c>
      <c r="E251" s="11">
        <f>E200*E149*Předpoklady!E$69</f>
        <v>7952900.5199588975</v>
      </c>
      <c r="F251" s="11">
        <f>F200*F149*Předpoklady!F$69</f>
        <v>9549387.8122119512</v>
      </c>
      <c r="G251" s="11">
        <f>G200*G149*Předpoklady!G$69</f>
        <v>12446000.408145482</v>
      </c>
      <c r="H251" s="11">
        <f>H200*H149*Předpoklady!H$69</f>
        <v>15827897.65526811</v>
      </c>
      <c r="I251" s="11">
        <f>I200*I149*Předpoklady!I$69</f>
        <v>19869335.133823808</v>
      </c>
      <c r="J251" s="11">
        <f>J200*J149*Předpoklady!J$69</f>
        <v>24553665.983376369</v>
      </c>
      <c r="K251" s="11">
        <f>K200*K149*Předpoklady!K$69</f>
        <v>29669465.108957097</v>
      </c>
      <c r="L251" s="11">
        <f>L200*L149*Předpoklady!L$69</f>
        <v>33937750.36196693</v>
      </c>
      <c r="M251" s="11">
        <f>M200*M149*Předpoklady!M$69</f>
        <v>38213124.280118994</v>
      </c>
      <c r="N251" s="11">
        <f>N200*N149*Předpoklady!N$69</f>
        <v>42703559.107820265</v>
      </c>
      <c r="O251" s="11">
        <f>O200*O149*Předpoklady!O$69</f>
        <v>47562794.212919123</v>
      </c>
      <c r="P251" s="11">
        <f>P200*P149*Předpoklady!P$69</f>
        <v>53210186.806168236</v>
      </c>
      <c r="Q251" s="11">
        <f>Q200*Q149*Předpoklady!Q$69</f>
        <v>60299327.609976724</v>
      </c>
      <c r="R251" s="11">
        <f>R200*R149*Předpoklady!R$69</f>
        <v>69386420.860015377</v>
      </c>
      <c r="S251" s="11">
        <f>S200*S149*Předpoklady!S$69</f>
        <v>81581215.542104334</v>
      </c>
      <c r="T251" s="11">
        <f>T200*T149*Předpoklady!T$69</f>
        <v>96696916.932048276</v>
      </c>
      <c r="U251" s="11">
        <f>U200*U149*Předpoklady!U$69</f>
        <v>113573240.56296979</v>
      </c>
      <c r="V251" s="11">
        <f>V200*V149*Předpoklady!V$69</f>
        <v>129806204.94360614</v>
      </c>
      <c r="W251" s="11">
        <f>W200*W149*Předpoklady!W$69</f>
        <v>149212549.22521812</v>
      </c>
      <c r="X251" s="12">
        <f>X200*X149*Předpoklady!X$69</f>
        <v>167057693.90363488</v>
      </c>
    </row>
    <row r="252" spans="1:24" x14ac:dyDescent="0.2">
      <c r="A252" s="15" t="s">
        <v>20</v>
      </c>
      <c r="B252" s="62">
        <f t="shared" si="71"/>
        <v>125898.58126772367</v>
      </c>
      <c r="C252" s="11">
        <f>C201*C150*Předpoklady!C$69</f>
        <v>452682.62004307483</v>
      </c>
      <c r="D252" s="11">
        <f>D201*D150*Předpoklady!D$69</f>
        <v>1192472.851699631</v>
      </c>
      <c r="E252" s="11">
        <f>E201*E150*Předpoklady!E$69</f>
        <v>2022021.8560785286</v>
      </c>
      <c r="F252" s="11">
        <f>F201*F150*Předpoklady!F$69</f>
        <v>2803112.3570970935</v>
      </c>
      <c r="G252" s="11">
        <f>G201*G150*Předpoklady!G$69</f>
        <v>4000773.3279330921</v>
      </c>
      <c r="H252" s="11">
        <f>H201*H150*Předpoklady!H$69</f>
        <v>5350740.8875013031</v>
      </c>
      <c r="I252" s="11">
        <f>I201*I150*Předpoklady!I$69</f>
        <v>6797416.7197892107</v>
      </c>
      <c r="J252" s="11">
        <f>J201*J150*Předpoklady!J$69</f>
        <v>8416876.3541254662</v>
      </c>
      <c r="K252" s="11">
        <f>K201*K150*Předpoklady!K$69</f>
        <v>10288124.677252207</v>
      </c>
      <c r="L252" s="11">
        <f>L201*L150*Předpoklady!L$69</f>
        <v>12136119.909261789</v>
      </c>
      <c r="M252" s="11">
        <f>M201*M150*Předpoklady!M$69</f>
        <v>14272797.967608709</v>
      </c>
      <c r="N252" s="11">
        <f>N201*N150*Předpoklady!N$69</f>
        <v>16832073.309112974</v>
      </c>
      <c r="O252" s="11">
        <f>O201*O150*Předpoklady!O$69</f>
        <v>19760738.536221012</v>
      </c>
      <c r="P252" s="11">
        <f>P201*P150*Předpoklady!P$69</f>
        <v>22846484.455274984</v>
      </c>
      <c r="Q252" s="11">
        <f>Q201*Q150*Předpoklady!Q$69</f>
        <v>25957675.444266416</v>
      </c>
      <c r="R252" s="11">
        <f>R201*R150*Předpoklady!R$69</f>
        <v>29095670.640069716</v>
      </c>
      <c r="S252" s="11">
        <f>S201*S150*Předpoklady!S$69</f>
        <v>32537567.627289403</v>
      </c>
      <c r="T252" s="11">
        <f>T201*T150*Předpoklady!T$69</f>
        <v>36405055.655539572</v>
      </c>
      <c r="U252" s="11">
        <f>U201*U150*Předpoklady!U$69</f>
        <v>40955179.307059452</v>
      </c>
      <c r="V252" s="11">
        <f>V201*V150*Předpoklady!V$69</f>
        <v>44940927.815189213</v>
      </c>
      <c r="W252" s="11">
        <f>W201*W150*Předpoklady!W$69</f>
        <v>50127811.008773483</v>
      </c>
      <c r="X252" s="12">
        <f>X201*X150*Předpoklady!X$69</f>
        <v>57280846.80058793</v>
      </c>
    </row>
    <row r="253" spans="1:24" x14ac:dyDescent="0.2">
      <c r="A253" s="15" t="s">
        <v>21</v>
      </c>
      <c r="B253" s="63">
        <f t="shared" si="71"/>
        <v>6919.3590240974127</v>
      </c>
      <c r="C253" s="48">
        <f>C202*C151*Předpoklady!C$69</f>
        <v>26060.167683317952</v>
      </c>
      <c r="D253" s="48">
        <f>D202*D151*Předpoklady!D$69</f>
        <v>62048.981688189757</v>
      </c>
      <c r="E253" s="48">
        <f>E202*E151*Předpoklady!E$69</f>
        <v>85384.844537502227</v>
      </c>
      <c r="F253" s="48">
        <f>F202*F151*Předpoklady!F$69</f>
        <v>99093.01236668913</v>
      </c>
      <c r="G253" s="48">
        <f>G202*G151*Předpoklady!G$69</f>
        <v>124216.76648409467</v>
      </c>
      <c r="H253" s="48">
        <f>H202*H151*Předpoklady!H$69</f>
        <v>151432.97092045686</v>
      </c>
      <c r="I253" s="48">
        <f>I202*I151*Předpoklady!I$69</f>
        <v>180898.06715875369</v>
      </c>
      <c r="J253" s="48">
        <f>J202*J151*Předpoklady!J$69</f>
        <v>212661.65044019872</v>
      </c>
      <c r="K253" s="48">
        <f>K202*K151*Předpoklady!K$69</f>
        <v>246815.47114323126</v>
      </c>
      <c r="L253" s="48">
        <f>L202*L151*Předpoklady!L$69</f>
        <v>274968.9042098521</v>
      </c>
      <c r="M253" s="48">
        <f>M202*M151*Předpoklady!M$69</f>
        <v>305180.97565935197</v>
      </c>
      <c r="N253" s="48">
        <f>N202*N151*Předpoklady!N$69</f>
        <v>337564.0335107604</v>
      </c>
      <c r="O253" s="48">
        <f>O202*O151*Předpoklady!O$69</f>
        <v>372132.7463501633</v>
      </c>
      <c r="P253" s="48">
        <f>P202*P151*Předpoklady!P$69</f>
        <v>409143.71582133952</v>
      </c>
      <c r="Q253" s="48">
        <f>Q202*Q151*Předpoklady!Q$69</f>
        <v>448853.67474344827</v>
      </c>
      <c r="R253" s="48">
        <f>R202*R151*Předpoklady!R$69</f>
        <v>491599.61025088659</v>
      </c>
      <c r="S253" s="48">
        <f>S202*S151*Předpoklady!S$69</f>
        <v>537750.75880590838</v>
      </c>
      <c r="T253" s="48">
        <f>T202*T151*Předpoklady!T$69</f>
        <v>586810.48992691643</v>
      </c>
      <c r="U253" s="48">
        <f>U202*U151*Předpoklady!U$69</f>
        <v>638891.59188304655</v>
      </c>
      <c r="V253" s="48">
        <f>V202*V151*Předpoklady!V$69</f>
        <v>668062.53978698375</v>
      </c>
      <c r="W253" s="48">
        <f>W202*W151*Předpoklady!W$69</f>
        <v>699194.38327776</v>
      </c>
      <c r="X253" s="64">
        <f>X202*X151*Předpoklady!X$69</f>
        <v>732558.16886418767</v>
      </c>
    </row>
    <row r="254" spans="1:24" x14ac:dyDescent="0.2">
      <c r="A254" s="16" t="s">
        <v>24</v>
      </c>
      <c r="B254" s="67">
        <f>SUM(B233:B253)</f>
        <v>20064369.138912909</v>
      </c>
      <c r="C254" s="67">
        <f t="shared" ref="C254" si="72">SUM(C233:C253)</f>
        <v>75329778.137002274</v>
      </c>
      <c r="D254" s="67">
        <f t="shared" ref="D254:X254" si="73">SUM(D233:D253)</f>
        <v>179060288.49877855</v>
      </c>
      <c r="E254" s="67">
        <f t="shared" si="73"/>
        <v>246141147.3562955</v>
      </c>
      <c r="F254" s="67">
        <f t="shared" si="73"/>
        <v>285484813.9403317</v>
      </c>
      <c r="G254" s="67">
        <f t="shared" si="73"/>
        <v>357578571.39762628</v>
      </c>
      <c r="H254" s="67">
        <f t="shared" si="73"/>
        <v>435377710.65631205</v>
      </c>
      <c r="I254" s="67">
        <f t="shared" si="73"/>
        <v>519288549.99686867</v>
      </c>
      <c r="J254" s="67">
        <f t="shared" si="73"/>
        <v>609728875.0336535</v>
      </c>
      <c r="K254" s="67">
        <f t="shared" si="73"/>
        <v>707170113.60122383</v>
      </c>
      <c r="L254" s="67">
        <f t="shared" si="73"/>
        <v>787557903.96617055</v>
      </c>
      <c r="M254" s="67">
        <f t="shared" si="73"/>
        <v>873830563.77674985</v>
      </c>
      <c r="N254" s="67">
        <f t="shared" si="73"/>
        <v>966639048.23495495</v>
      </c>
      <c r="O254" s="67">
        <f t="shared" si="73"/>
        <v>1066645731.9620898</v>
      </c>
      <c r="P254" s="67">
        <f t="shared" si="73"/>
        <v>1174147432.168855</v>
      </c>
      <c r="Q254" s="67">
        <f t="shared" si="73"/>
        <v>1289850043.8616409</v>
      </c>
      <c r="R254" s="67">
        <f t="shared" si="73"/>
        <v>1414180165.1587782</v>
      </c>
      <c r="S254" s="67">
        <f t="shared" si="73"/>
        <v>1547363539.824461</v>
      </c>
      <c r="T254" s="67">
        <f t="shared" si="73"/>
        <v>1691939083.4723561</v>
      </c>
      <c r="U254" s="67">
        <f t="shared" si="73"/>
        <v>1848873585.1001406</v>
      </c>
      <c r="V254" s="67">
        <f t="shared" si="73"/>
        <v>1939557024.4932523</v>
      </c>
      <c r="W254" s="67">
        <f t="shared" si="73"/>
        <v>2033660312.1090488</v>
      </c>
      <c r="X254" s="67">
        <f t="shared" si="73"/>
        <v>2130480047.5110841</v>
      </c>
    </row>
    <row r="255" spans="1:24" x14ac:dyDescent="0.2">
      <c r="A255" s="14" t="s">
        <v>24</v>
      </c>
      <c r="B255" s="27">
        <f>B230+B254</f>
        <v>32629418.832111076</v>
      </c>
      <c r="C255" s="27">
        <f t="shared" ref="C255" si="74">C230+C254</f>
        <v>122217496.50170729</v>
      </c>
      <c r="D255" s="27">
        <f t="shared" ref="D255:X255" si="75">D230+D254</f>
        <v>289646268.15137345</v>
      </c>
      <c r="E255" s="27">
        <f t="shared" si="75"/>
        <v>396939374.35745674</v>
      </c>
      <c r="F255" s="27">
        <f t="shared" si="75"/>
        <v>458962973.13689876</v>
      </c>
      <c r="G255" s="27">
        <f t="shared" si="75"/>
        <v>573205962.60394263</v>
      </c>
      <c r="H255" s="27">
        <f t="shared" si="75"/>
        <v>696077916.40634632</v>
      </c>
      <c r="I255" s="27">
        <f t="shared" si="75"/>
        <v>828118563.79141998</v>
      </c>
      <c r="J255" s="27">
        <f t="shared" si="75"/>
        <v>969860787.49941361</v>
      </c>
      <c r="K255" s="27">
        <f t="shared" si="75"/>
        <v>1121826605.4028733</v>
      </c>
      <c r="L255" s="27">
        <f t="shared" si="75"/>
        <v>1245661648.8317337</v>
      </c>
      <c r="M255" s="27">
        <f t="shared" si="75"/>
        <v>1377695677.6657791</v>
      </c>
      <c r="N255" s="27">
        <f t="shared" si="75"/>
        <v>1518660883.841466</v>
      </c>
      <c r="O255" s="27">
        <f t="shared" si="75"/>
        <v>1669584615.5041454</v>
      </c>
      <c r="P255" s="27">
        <f t="shared" si="75"/>
        <v>1831292914.4545488</v>
      </c>
      <c r="Q255" s="27">
        <f t="shared" si="75"/>
        <v>2004572544.7888367</v>
      </c>
      <c r="R255" s="27">
        <f t="shared" si="75"/>
        <v>2190085104.0471501</v>
      </c>
      <c r="S255" s="27">
        <f t="shared" si="75"/>
        <v>2388520848.1589632</v>
      </c>
      <c r="T255" s="27">
        <f t="shared" si="75"/>
        <v>2601714363.4034481</v>
      </c>
      <c r="U255" s="27">
        <f t="shared" si="75"/>
        <v>2830590537.0975695</v>
      </c>
      <c r="V255" s="27">
        <f t="shared" si="75"/>
        <v>2956694375.3149333</v>
      </c>
      <c r="W255" s="27">
        <f t="shared" si="75"/>
        <v>3088182119.2286849</v>
      </c>
      <c r="X255" s="27">
        <f t="shared" si="75"/>
        <v>3224917259.7434654</v>
      </c>
    </row>
  </sheetData>
  <mergeCells count="2">
    <mergeCell ref="J4:K4"/>
    <mergeCell ref="J28:K28"/>
  </mergeCells>
  <pageMargins left="0.7" right="0.7" top="0.78740157499999996" bottom="0.78740157499999996" header="0.3" footer="0.3"/>
  <pageSetup paperSize="9" scale="5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7" ht="14.25" x14ac:dyDescent="0.2">
      <c r="A1" s="5" t="s">
        <v>78</v>
      </c>
    </row>
    <row r="2" spans="1:7" x14ac:dyDescent="0.2">
      <c r="A2" s="2" t="s">
        <v>43</v>
      </c>
    </row>
    <row r="4" spans="1:7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7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7" x14ac:dyDescent="0.2">
      <c r="A6" s="15" t="s">
        <v>1</v>
      </c>
      <c r="B6" s="47">
        <v>7388387.4191640709</v>
      </c>
      <c r="C6" s="47">
        <v>223</v>
      </c>
      <c r="D6" s="12">
        <f>IFERROR(B6/C6,"")</f>
        <v>33131.782148717808</v>
      </c>
      <c r="E6" s="12">
        <f>C6/POJ_VZP!B6*100000</f>
        <v>148.30973457212974</v>
      </c>
      <c r="F6" s="12">
        <f>E6*ČSÚ!B6/100000</f>
        <v>428.83166512593021</v>
      </c>
      <c r="G6" s="12">
        <f>F6*D6</f>
        <v>14207957.307424227</v>
      </c>
    </row>
    <row r="7" spans="1:7" x14ac:dyDescent="0.2">
      <c r="A7" s="15" t="s">
        <v>2</v>
      </c>
      <c r="B7" s="47">
        <v>9877275.3113110568</v>
      </c>
      <c r="C7" s="47">
        <v>242</v>
      </c>
      <c r="D7" s="12">
        <f t="shared" ref="D7:D27" si="0">IFERROR(B7/C7,"")</f>
        <v>40815.187236822552</v>
      </c>
      <c r="E7" s="12">
        <f>C7/POJ_VZP!B7*100000</f>
        <v>167.75848324148211</v>
      </c>
      <c r="F7" s="12">
        <f>E7*ČSÚ!B7/100000</f>
        <v>496.96773075456662</v>
      </c>
      <c r="G7" s="12">
        <f t="shared" ref="G7:G26" si="1">F7*D7</f>
        <v>20283830.981406454</v>
      </c>
    </row>
    <row r="8" spans="1:7" x14ac:dyDescent="0.2">
      <c r="A8" s="15" t="s">
        <v>3</v>
      </c>
      <c r="B8" s="47">
        <v>10498209.242779952</v>
      </c>
      <c r="C8" s="47">
        <v>250</v>
      </c>
      <c r="D8" s="12">
        <f t="shared" si="0"/>
        <v>41992.836971119803</v>
      </c>
      <c r="E8" s="12">
        <f>C8/POJ_VZP!B8*100000</f>
        <v>189.86572695789539</v>
      </c>
      <c r="F8" s="12">
        <f>E8*ČSÚ!B8/100000</f>
        <v>525.43631144054928</v>
      </c>
      <c r="G8" s="12">
        <f t="shared" si="1"/>
        <v>22064561.365029518</v>
      </c>
    </row>
    <row r="9" spans="1:7" x14ac:dyDescent="0.2">
      <c r="A9" s="15" t="s">
        <v>4</v>
      </c>
      <c r="B9" s="47">
        <v>12070404.649947809</v>
      </c>
      <c r="C9" s="47">
        <v>299</v>
      </c>
      <c r="D9" s="12">
        <f t="shared" si="0"/>
        <v>40369.246320895683</v>
      </c>
      <c r="E9" s="12">
        <f>C9/POJ_VZP!B9*100000</f>
        <v>255.47913017473405</v>
      </c>
      <c r="F9" s="12">
        <f>E9*ČSÚ!B9/100000</f>
        <v>610.24255991797327</v>
      </c>
      <c r="G9" s="12">
        <f t="shared" si="1"/>
        <v>24635032.216822606</v>
      </c>
    </row>
    <row r="10" spans="1:7" x14ac:dyDescent="0.2">
      <c r="A10" s="15" t="s">
        <v>5</v>
      </c>
      <c r="B10" s="47">
        <v>17382741.523237146</v>
      </c>
      <c r="C10" s="47">
        <v>357</v>
      </c>
      <c r="D10" s="12">
        <f t="shared" si="0"/>
        <v>48691.152726154469</v>
      </c>
      <c r="E10" s="12">
        <f>C10/POJ_VZP!B10*100000</f>
        <v>250.85550863238075</v>
      </c>
      <c r="F10" s="12">
        <f>E10*ČSÚ!B10/100000</f>
        <v>657.32296065714308</v>
      </c>
      <c r="G10" s="12">
        <f t="shared" si="1"/>
        <v>32005812.66776498</v>
      </c>
    </row>
    <row r="11" spans="1:7" x14ac:dyDescent="0.2">
      <c r="A11" s="15" t="s">
        <v>6</v>
      </c>
      <c r="B11" s="47">
        <v>20323144.103040919</v>
      </c>
      <c r="C11" s="47">
        <v>411</v>
      </c>
      <c r="D11" s="12">
        <f t="shared" si="0"/>
        <v>49448.039180148218</v>
      </c>
      <c r="E11" s="12">
        <f>C11/POJ_VZP!B11*100000</f>
        <v>209.3755412688871</v>
      </c>
      <c r="F11" s="12">
        <f>E11*ČSÚ!B11/100000</f>
        <v>722.43041447187443</v>
      </c>
      <c r="G11" s="12">
        <f t="shared" si="1"/>
        <v>35722767.439735964</v>
      </c>
    </row>
    <row r="12" spans="1:7" x14ac:dyDescent="0.2">
      <c r="A12" s="15" t="s">
        <v>7</v>
      </c>
      <c r="B12" s="47">
        <v>21501691.295565575</v>
      </c>
      <c r="C12" s="47">
        <v>448</v>
      </c>
      <c r="D12" s="12">
        <f t="shared" si="0"/>
        <v>47994.846641887445</v>
      </c>
      <c r="E12" s="12">
        <f>C12/POJ_VZP!B12*100000</f>
        <v>209.94226587688385</v>
      </c>
      <c r="F12" s="12">
        <f>E12*ČSÚ!B12/100000</f>
        <v>784.45032616030585</v>
      </c>
      <c r="G12" s="12">
        <f t="shared" si="1"/>
        <v>37649573.10224247</v>
      </c>
    </row>
    <row r="13" spans="1:7" x14ac:dyDescent="0.2">
      <c r="A13" s="15" t="s">
        <v>8</v>
      </c>
      <c r="B13" s="47">
        <v>23243852.347082593</v>
      </c>
      <c r="C13" s="47">
        <v>493</v>
      </c>
      <c r="D13" s="12">
        <f t="shared" si="0"/>
        <v>47147.773523494099</v>
      </c>
      <c r="E13" s="12">
        <f>C13/POJ_VZP!B13*100000</f>
        <v>211.65611248255877</v>
      </c>
      <c r="F13" s="12">
        <f>E13*ČSÚ!B13/100000</f>
        <v>875.70811634646338</v>
      </c>
      <c r="G13" s="12">
        <f t="shared" si="1"/>
        <v>41287687.94218868</v>
      </c>
    </row>
    <row r="14" spans="1:7" x14ac:dyDescent="0.2">
      <c r="A14" s="15" t="s">
        <v>9</v>
      </c>
      <c r="B14" s="47">
        <v>22586644.167149942</v>
      </c>
      <c r="C14" s="47">
        <v>501</v>
      </c>
      <c r="D14" s="12">
        <f t="shared" si="0"/>
        <v>45083.122090119643</v>
      </c>
      <c r="E14" s="12">
        <f>C14/POJ_VZP!B14*100000</f>
        <v>194.25305628685865</v>
      </c>
      <c r="F14" s="12">
        <f>E14*ČSÚ!B14/100000</f>
        <v>934.01725789128807</v>
      </c>
      <c r="G14" s="12">
        <f t="shared" si="1"/>
        <v>42108414.071791701</v>
      </c>
    </row>
    <row r="15" spans="1:7" x14ac:dyDescent="0.2">
      <c r="A15" s="15" t="s">
        <v>10</v>
      </c>
      <c r="B15" s="47">
        <v>17427725.726704393</v>
      </c>
      <c r="C15" s="47">
        <v>373</v>
      </c>
      <c r="D15" s="12">
        <f t="shared" si="0"/>
        <v>46723.12527266593</v>
      </c>
      <c r="E15" s="12">
        <f>C15/POJ_VZP!B15*100000</f>
        <v>171.80310351021836</v>
      </c>
      <c r="F15" s="12">
        <f>E15*ČSÚ!B15/100000</f>
        <v>673.58842793251324</v>
      </c>
      <c r="G15" s="12">
        <f t="shared" si="1"/>
        <v>31472156.500508923</v>
      </c>
    </row>
    <row r="16" spans="1:7" x14ac:dyDescent="0.2">
      <c r="A16" s="15" t="s">
        <v>11</v>
      </c>
      <c r="B16" s="47">
        <v>15156807.365728192</v>
      </c>
      <c r="C16" s="47">
        <v>321</v>
      </c>
      <c r="D16" s="12">
        <f t="shared" si="0"/>
        <v>47217.468429059787</v>
      </c>
      <c r="E16" s="12">
        <f>C16/POJ_VZP!B16*100000</f>
        <v>155.35014276726514</v>
      </c>
      <c r="F16" s="12">
        <f>E16*ČSÚ!B16/100000</f>
        <v>549.94416590040157</v>
      </c>
      <c r="G16" s="12">
        <f t="shared" si="1"/>
        <v>25966971.291147828</v>
      </c>
    </row>
    <row r="17" spans="1:7" x14ac:dyDescent="0.2">
      <c r="A17" s="15" t="s">
        <v>12</v>
      </c>
      <c r="B17" s="47">
        <v>13287327.369189424</v>
      </c>
      <c r="C17" s="47">
        <v>293</v>
      </c>
      <c r="D17" s="12">
        <f t="shared" si="0"/>
        <v>45349.240167881995</v>
      </c>
      <c r="E17" s="12">
        <f>C17/POJ_VZP!B17*100000</f>
        <v>157.30445660168687</v>
      </c>
      <c r="F17" s="12">
        <f>E17*ČSÚ!B17/100000</f>
        <v>489.96798881151921</v>
      </c>
      <c r="G17" s="12">
        <f t="shared" si="1"/>
        <v>22219675.999187704</v>
      </c>
    </row>
    <row r="18" spans="1:7" x14ac:dyDescent="0.2">
      <c r="A18" s="15" t="s">
        <v>13</v>
      </c>
      <c r="B18" s="47">
        <v>13165443.428782245</v>
      </c>
      <c r="C18" s="47">
        <v>297</v>
      </c>
      <c r="D18" s="12">
        <f t="shared" si="0"/>
        <v>44328.092352802174</v>
      </c>
      <c r="E18" s="12">
        <f>C18/POJ_VZP!B18*100000</f>
        <v>142.62389550518631</v>
      </c>
      <c r="F18" s="12">
        <f>E18*ČSÚ!B18/100000</f>
        <v>474.24941173645789</v>
      </c>
      <c r="G18" s="12">
        <f t="shared" si="1"/>
        <v>21022571.721715808</v>
      </c>
    </row>
    <row r="19" spans="1:7" x14ac:dyDescent="0.2">
      <c r="A19" s="15" t="s">
        <v>14</v>
      </c>
      <c r="B19" s="47">
        <v>12211188.545674678</v>
      </c>
      <c r="C19" s="47">
        <v>278</v>
      </c>
      <c r="D19" s="12">
        <f t="shared" si="0"/>
        <v>43925.138653506037</v>
      </c>
      <c r="E19" s="12">
        <f>C19/POJ_VZP!B19*100000</f>
        <v>139.63113271989394</v>
      </c>
      <c r="F19" s="12">
        <f>E19*ČSÚ!B19/100000</f>
        <v>441.65676357134254</v>
      </c>
      <c r="G19" s="12">
        <f t="shared" si="1"/>
        <v>19399834.577129956</v>
      </c>
    </row>
    <row r="20" spans="1:7" x14ac:dyDescent="0.2">
      <c r="A20" s="15" t="s">
        <v>15</v>
      </c>
      <c r="B20" s="47">
        <v>11902788.044888675</v>
      </c>
      <c r="C20" s="47">
        <v>321</v>
      </c>
      <c r="D20" s="12">
        <f t="shared" si="0"/>
        <v>37080.336588438244</v>
      </c>
      <c r="E20" s="12">
        <f>C20/POJ_VZP!B20*100000</f>
        <v>195.08341183262937</v>
      </c>
      <c r="F20" s="12">
        <f>E20*ČSÚ!B20/100000</f>
        <v>495.35872557659002</v>
      </c>
      <c r="G20" s="12">
        <f t="shared" si="1"/>
        <v>18368068.276399769</v>
      </c>
    </row>
    <row r="21" spans="1:7" x14ac:dyDescent="0.2">
      <c r="A21" s="15" t="s">
        <v>16</v>
      </c>
      <c r="B21" s="47">
        <v>10610642.110455111</v>
      </c>
      <c r="C21" s="47">
        <v>285</v>
      </c>
      <c r="D21" s="12">
        <f t="shared" si="0"/>
        <v>37230.323194579338</v>
      </c>
      <c r="E21" s="12">
        <f>C21/POJ_VZP!B21*100000</f>
        <v>282.76614743526147</v>
      </c>
      <c r="F21" s="12">
        <f>E21*ČSÚ!B21/100000</f>
        <v>428.12915467804351</v>
      </c>
      <c r="G21" s="12">
        <f t="shared" si="1"/>
        <v>15939386.797685608</v>
      </c>
    </row>
    <row r="22" spans="1:7" x14ac:dyDescent="0.2">
      <c r="A22" s="15" t="s">
        <v>17</v>
      </c>
      <c r="B22" s="47">
        <v>7478280.5805792846</v>
      </c>
      <c r="C22" s="47">
        <v>232</v>
      </c>
      <c r="D22" s="12">
        <f t="shared" si="0"/>
        <v>32233.968019738295</v>
      </c>
      <c r="E22" s="12">
        <f>C22/POJ_VZP!B22*100000</f>
        <v>395.04827421799172</v>
      </c>
      <c r="F22" s="12">
        <f>E22*ČSÚ!B22/100000</f>
        <v>328.75917380421271</v>
      </c>
      <c r="G22" s="12">
        <f t="shared" si="1"/>
        <v>10597212.694600577</v>
      </c>
    </row>
    <row r="23" spans="1:7" x14ac:dyDescent="0.2">
      <c r="A23" s="15" t="s">
        <v>18</v>
      </c>
      <c r="B23" s="47">
        <v>6486708.0437212018</v>
      </c>
      <c r="C23" s="47">
        <v>205</v>
      </c>
      <c r="D23" s="12">
        <f t="shared" si="0"/>
        <v>31642.478262054643</v>
      </c>
      <c r="E23" s="12">
        <f>C23/POJ_VZP!B23*100000</f>
        <v>598.9598550809327</v>
      </c>
      <c r="F23" s="12">
        <f>E23*ČSÚ!B23/100000</f>
        <v>272.65850522994219</v>
      </c>
      <c r="G23" s="12">
        <f t="shared" si="1"/>
        <v>8627590.8247027583</v>
      </c>
    </row>
    <row r="24" spans="1:7" x14ac:dyDescent="0.2">
      <c r="A24" s="15" t="s">
        <v>19</v>
      </c>
      <c r="B24" s="47">
        <v>2754548.7958406983</v>
      </c>
      <c r="C24" s="47">
        <v>79</v>
      </c>
      <c r="D24" s="12">
        <f t="shared" si="0"/>
        <v>34867.706276464538</v>
      </c>
      <c r="E24" s="12">
        <f>C24/POJ_VZP!B24*100000</f>
        <v>790.4742845707425</v>
      </c>
      <c r="F24" s="12">
        <f>E24*ČSÚ!B24/100000</f>
        <v>104.53627176305784</v>
      </c>
      <c r="G24" s="12">
        <f t="shared" si="1"/>
        <v>3644940.0190709746</v>
      </c>
    </row>
    <row r="25" spans="1:7" x14ac:dyDescent="0.2">
      <c r="A25" s="15" t="s">
        <v>20</v>
      </c>
      <c r="B25" s="47">
        <v>460140.61035218835</v>
      </c>
      <c r="C25" s="47">
        <v>14</v>
      </c>
      <c r="D25" s="12">
        <f t="shared" si="0"/>
        <v>32867.186453727736</v>
      </c>
      <c r="E25" s="12">
        <f>C25/POJ_VZP!B25*100000</f>
        <v>981.76718092566614</v>
      </c>
      <c r="F25" s="12">
        <f>E25*ČSÚ!B25/100000</f>
        <v>18.501402524544179</v>
      </c>
      <c r="G25" s="12">
        <f t="shared" si="1"/>
        <v>608089.04642966262</v>
      </c>
    </row>
    <row r="26" spans="1:7" x14ac:dyDescent="0.2">
      <c r="A26" s="15" t="s">
        <v>21</v>
      </c>
      <c r="B26" s="117">
        <f>D50</f>
        <v>27208.487729445074</v>
      </c>
      <c r="C26" s="117">
        <v>1</v>
      </c>
      <c r="D26" s="12">
        <f t="shared" si="0"/>
        <v>27208.487729445074</v>
      </c>
      <c r="E26" s="12">
        <f>C26/POJ_VZP!B26*100000</f>
        <v>2000</v>
      </c>
      <c r="F26" s="12">
        <f>E26*ČSÚ!B26/100000</f>
        <v>3.27</v>
      </c>
      <c r="G26" s="12">
        <f t="shared" si="1"/>
        <v>88971.754875285391</v>
      </c>
    </row>
    <row r="27" spans="1:7" s="3" customFormat="1" x14ac:dyDescent="0.2">
      <c r="A27" s="16" t="s">
        <v>24</v>
      </c>
      <c r="B27" s="18">
        <f>SUM(B6:B26)</f>
        <v>255841159.16892457</v>
      </c>
      <c r="C27" s="18">
        <f>SUM(C6:C26)</f>
        <v>5923</v>
      </c>
      <c r="D27" s="18">
        <f t="shared" si="0"/>
        <v>43194.522905440579</v>
      </c>
      <c r="E27" s="18">
        <f>C27/POJ_VZP!B27*100000</f>
        <v>199.2090831000875</v>
      </c>
      <c r="F27" s="18">
        <f>SUM(F6:F26)</f>
        <v>10316.027334294717</v>
      </c>
      <c r="G27" s="18">
        <f>SUM(G6:G26)</f>
        <v>447921106.59786147</v>
      </c>
    </row>
    <row r="28" spans="1:7" s="4" customFormat="1" x14ac:dyDescent="0.2">
      <c r="A28" s="6" t="s">
        <v>22</v>
      </c>
      <c r="B28" s="7" t="str">
        <f>B4</f>
        <v>Náklady VZP</v>
      </c>
      <c r="C28" s="7" t="str">
        <f t="shared" ref="C28:G29" si="2">C4</f>
        <v>Pacienti VZP</v>
      </c>
      <c r="D28" s="7" t="str">
        <f t="shared" si="2"/>
        <v>Náklady VZP</v>
      </c>
      <c r="E28" s="7" t="str">
        <f t="shared" si="2"/>
        <v>Prevalence</v>
      </c>
      <c r="F28" s="7" t="str">
        <f t="shared" si="2"/>
        <v>Pacienti ČR</v>
      </c>
      <c r="G28" s="7" t="str">
        <f t="shared" si="2"/>
        <v>Náklady ČR</v>
      </c>
    </row>
    <row r="29" spans="1:7" x14ac:dyDescent="0.2">
      <c r="A29" s="14" t="s">
        <v>25</v>
      </c>
      <c r="B29" s="23" t="str">
        <f t="shared" ref="B29:F29" si="3">B5</f>
        <v>PUZP (Kč)</v>
      </c>
      <c r="C29" s="23" t="str">
        <f t="shared" si="3"/>
        <v>Počet UOP</v>
      </c>
      <c r="D29" s="23" t="str">
        <f t="shared" si="3"/>
        <v>1 UOP (Kč)</v>
      </c>
      <c r="E29" s="24" t="str">
        <f t="shared" si="3"/>
        <v>na 100 tis. poj.</v>
      </c>
      <c r="F29" s="24" t="str">
        <f t="shared" si="3"/>
        <v>odhad</v>
      </c>
      <c r="G29" s="24" t="str">
        <f t="shared" si="2"/>
        <v>odhad</v>
      </c>
    </row>
    <row r="30" spans="1:7" x14ac:dyDescent="0.2">
      <c r="A30" s="15" t="s">
        <v>1</v>
      </c>
      <c r="B30" s="47">
        <v>5128438.9058796223</v>
      </c>
      <c r="C30" s="47">
        <v>154</v>
      </c>
      <c r="D30" s="12">
        <f>IFERROR(B30/C30,"")</f>
        <v>33301.551336880664</v>
      </c>
      <c r="E30" s="12">
        <f>C30/POJ_VZP!B30*100000</f>
        <v>107.64939849151037</v>
      </c>
      <c r="F30" s="12">
        <f>E30*ČSÚ!B30/100000</f>
        <v>295.84369167534618</v>
      </c>
      <c r="G30" s="12">
        <f>F30*D30</f>
        <v>9852053.886018835</v>
      </c>
    </row>
    <row r="31" spans="1:7" x14ac:dyDescent="0.2">
      <c r="A31" s="15" t="s">
        <v>2</v>
      </c>
      <c r="B31" s="47">
        <v>5262841.5576044852</v>
      </c>
      <c r="C31" s="47">
        <v>136</v>
      </c>
      <c r="D31" s="12">
        <f t="shared" ref="D31:D51" si="4">IFERROR(B31/C31,"")</f>
        <v>38697.364394150623</v>
      </c>
      <c r="E31" s="12">
        <f>C31/POJ_VZP!B31*100000</f>
        <v>98.912687734099421</v>
      </c>
      <c r="F31" s="12">
        <f>E31*ČSÚ!B31/100000</f>
        <v>279.25524564529621</v>
      </c>
      <c r="G31" s="12">
        <f t="shared" ref="G31:G50" si="5">F31*D31</f>
        <v>10806441.999714071</v>
      </c>
    </row>
    <row r="32" spans="1:7" x14ac:dyDescent="0.2">
      <c r="A32" s="15" t="s">
        <v>3</v>
      </c>
      <c r="B32" s="47">
        <v>19802953.451218188</v>
      </c>
      <c r="C32" s="47">
        <v>385</v>
      </c>
      <c r="D32" s="12">
        <f t="shared" si="4"/>
        <v>51436.242730436854</v>
      </c>
      <c r="E32" s="12">
        <f>C32/POJ_VZP!B32*100000</f>
        <v>308.3354689902614</v>
      </c>
      <c r="F32" s="12">
        <f>E32*ČSÚ!B32/100000</f>
        <v>809.67352479497686</v>
      </c>
      <c r="G32" s="12">
        <f t="shared" si="5"/>
        <v>41646563.953762814</v>
      </c>
    </row>
    <row r="33" spans="1:7" x14ac:dyDescent="0.2">
      <c r="A33" s="15" t="s">
        <v>4</v>
      </c>
      <c r="B33" s="47">
        <v>30713516.918806985</v>
      </c>
      <c r="C33" s="47">
        <v>598</v>
      </c>
      <c r="D33" s="12">
        <f t="shared" si="4"/>
        <v>51360.396185295962</v>
      </c>
      <c r="E33" s="12">
        <f>C33/POJ_VZP!B33*100000</f>
        <v>546.77785092531633</v>
      </c>
      <c r="F33" s="12">
        <f>E33*ČSÚ!B33/100000</f>
        <v>1235.3543358203497</v>
      </c>
      <c r="G33" s="12">
        <f t="shared" si="5"/>
        <v>63448288.116956316</v>
      </c>
    </row>
    <row r="34" spans="1:7" x14ac:dyDescent="0.2">
      <c r="A34" s="15" t="s">
        <v>5</v>
      </c>
      <c r="B34" s="47">
        <v>15632419.423908809</v>
      </c>
      <c r="C34" s="47">
        <v>338</v>
      </c>
      <c r="D34" s="12">
        <f t="shared" si="4"/>
        <v>46249.76160919766</v>
      </c>
      <c r="E34" s="12">
        <f>C34/POJ_VZP!B34*100000</f>
        <v>259.75024015369837</v>
      </c>
      <c r="F34" s="12">
        <f>E34*ČSÚ!B34/100000</f>
        <v>648.27166186359273</v>
      </c>
      <c r="G34" s="12">
        <f t="shared" si="5"/>
        <v>29982409.819189556</v>
      </c>
    </row>
    <row r="35" spans="1:7" x14ac:dyDescent="0.2">
      <c r="A35" s="15" t="s">
        <v>6</v>
      </c>
      <c r="B35" s="47">
        <v>18693698.124952719</v>
      </c>
      <c r="C35" s="47">
        <v>383</v>
      </c>
      <c r="D35" s="12">
        <f t="shared" si="4"/>
        <v>48808.611292304748</v>
      </c>
      <c r="E35" s="12">
        <f>C35/POJ_VZP!B35*100000</f>
        <v>218.93721132299811</v>
      </c>
      <c r="F35" s="12">
        <f>E35*ČSÚ!B35/100000</f>
        <v>718.61760872547666</v>
      </c>
      <c r="G35" s="12">
        <f t="shared" si="5"/>
        <v>35074727.532087334</v>
      </c>
    </row>
    <row r="36" spans="1:7" x14ac:dyDescent="0.2">
      <c r="A36" s="15" t="s">
        <v>7</v>
      </c>
      <c r="B36" s="47">
        <v>18753324.408444103</v>
      </c>
      <c r="C36" s="47">
        <v>389</v>
      </c>
      <c r="D36" s="12">
        <f t="shared" si="4"/>
        <v>48209.060175948849</v>
      </c>
      <c r="E36" s="12">
        <f>C36/POJ_VZP!B36*100000</f>
        <v>212.14517492433126</v>
      </c>
      <c r="F36" s="12">
        <f>E36*ČSÚ!B36/100000</f>
        <v>744.98490715240087</v>
      </c>
      <c r="G36" s="12">
        <f t="shared" si="5"/>
        <v>35915022.219083756</v>
      </c>
    </row>
    <row r="37" spans="1:7" x14ac:dyDescent="0.2">
      <c r="A37" s="15" t="s">
        <v>8</v>
      </c>
      <c r="B37" s="47">
        <v>21290486.3173954</v>
      </c>
      <c r="C37" s="47">
        <v>424</v>
      </c>
      <c r="D37" s="12">
        <f t="shared" si="4"/>
        <v>50213.411125932551</v>
      </c>
      <c r="E37" s="12">
        <f>C37/POJ_VZP!B37*100000</f>
        <v>218.34735768798984</v>
      </c>
      <c r="F37" s="12">
        <f>E37*ČSÚ!B37/100000</f>
        <v>848.12336625709349</v>
      </c>
      <c r="G37" s="12">
        <f t="shared" si="5"/>
        <v>42587167.275377303</v>
      </c>
    </row>
    <row r="38" spans="1:7" x14ac:dyDescent="0.2">
      <c r="A38" s="15" t="s">
        <v>9</v>
      </c>
      <c r="B38" s="47">
        <v>23801873.192384206</v>
      </c>
      <c r="C38" s="47">
        <v>499</v>
      </c>
      <c r="D38" s="12">
        <f t="shared" si="4"/>
        <v>47699.144674116644</v>
      </c>
      <c r="E38" s="12">
        <f>C38/POJ_VZP!B38*100000</f>
        <v>223.20030773910165</v>
      </c>
      <c r="F38" s="12">
        <f>E38*ČSÚ!B38/100000</f>
        <v>1016.2856852115259</v>
      </c>
      <c r="G38" s="12">
        <f t="shared" si="5"/>
        <v>48475957.92913834</v>
      </c>
    </row>
    <row r="39" spans="1:7" x14ac:dyDescent="0.2">
      <c r="A39" s="15" t="s">
        <v>10</v>
      </c>
      <c r="B39" s="47">
        <v>19287477.379965138</v>
      </c>
      <c r="C39" s="47">
        <v>408</v>
      </c>
      <c r="D39" s="12">
        <f t="shared" si="4"/>
        <v>47273.228872463573</v>
      </c>
      <c r="E39" s="12">
        <f>C39/POJ_VZP!B39*100000</f>
        <v>216.49730704942826</v>
      </c>
      <c r="F39" s="12">
        <f>E39*ČSÚ!B39/100000</f>
        <v>805.33209519513946</v>
      </c>
      <c r="G39" s="12">
        <f t="shared" si="5"/>
        <v>38070648.454500452</v>
      </c>
    </row>
    <row r="40" spans="1:7" x14ac:dyDescent="0.2">
      <c r="A40" s="15" t="s">
        <v>11</v>
      </c>
      <c r="B40" s="47">
        <v>20237077.178020906</v>
      </c>
      <c r="C40" s="47">
        <v>438</v>
      </c>
      <c r="D40" s="12">
        <f t="shared" si="4"/>
        <v>46203.372552559144</v>
      </c>
      <c r="E40" s="12">
        <f>C40/POJ_VZP!B40*100000</f>
        <v>239.44370339594587</v>
      </c>
      <c r="F40" s="12">
        <f>E40*ČSÚ!B40/100000</f>
        <v>818.93098773261022</v>
      </c>
      <c r="G40" s="12">
        <f t="shared" si="5"/>
        <v>37837373.521045029</v>
      </c>
    </row>
    <row r="41" spans="1:7" x14ac:dyDescent="0.2">
      <c r="A41" s="15" t="s">
        <v>12</v>
      </c>
      <c r="B41" s="47">
        <v>19549019.525152087</v>
      </c>
      <c r="C41" s="47">
        <v>436</v>
      </c>
      <c r="D41" s="12">
        <f t="shared" si="4"/>
        <v>44837.200745761671</v>
      </c>
      <c r="E41" s="12">
        <f>C41/POJ_VZP!B41*100000</f>
        <v>253.82335989940211</v>
      </c>
      <c r="F41" s="12">
        <f>E41*ČSÚ!B41/100000</f>
        <v>790.75494984659986</v>
      </c>
      <c r="G41" s="12">
        <f t="shared" si="5"/>
        <v>35455238.426976703</v>
      </c>
    </row>
    <row r="42" spans="1:7" x14ac:dyDescent="0.2">
      <c r="A42" s="15" t="s">
        <v>13</v>
      </c>
      <c r="B42" s="47">
        <v>17447676.088460378</v>
      </c>
      <c r="C42" s="47">
        <v>381</v>
      </c>
      <c r="D42" s="12">
        <f t="shared" si="4"/>
        <v>45794.425429029863</v>
      </c>
      <c r="E42" s="12">
        <f>C42/POJ_VZP!B42*100000</f>
        <v>183.68261957449269</v>
      </c>
      <c r="F42" s="12">
        <f>E42*ČSÚ!B42/100000</f>
        <v>654.36290334244507</v>
      </c>
      <c r="G42" s="12">
        <f t="shared" si="5"/>
        <v>29966173.180639077</v>
      </c>
    </row>
    <row r="43" spans="1:7" x14ac:dyDescent="0.2">
      <c r="A43" s="15" t="s">
        <v>14</v>
      </c>
      <c r="B43" s="47">
        <v>17135659.888814725</v>
      </c>
      <c r="C43" s="47">
        <v>404</v>
      </c>
      <c r="D43" s="12">
        <f t="shared" si="4"/>
        <v>42414.999724788926</v>
      </c>
      <c r="E43" s="12">
        <f>C43/POJ_VZP!B43*100000</f>
        <v>185.57051449884477</v>
      </c>
      <c r="F43" s="12">
        <f>E43*ČSÚ!B43/100000</f>
        <v>679.08138001993507</v>
      </c>
      <c r="G43" s="12">
        <f t="shared" si="5"/>
        <v>28803236.546654832</v>
      </c>
    </row>
    <row r="44" spans="1:7" x14ac:dyDescent="0.2">
      <c r="A44" s="15" t="s">
        <v>15</v>
      </c>
      <c r="B44" s="47">
        <v>15810156.479355896</v>
      </c>
      <c r="C44" s="47">
        <v>436</v>
      </c>
      <c r="D44" s="12">
        <f t="shared" si="4"/>
        <v>36261.826787513521</v>
      </c>
      <c r="E44" s="12">
        <f>C44/POJ_VZP!B44*100000</f>
        <v>211.91795470010692</v>
      </c>
      <c r="F44" s="12">
        <f>E44*ČSÚ!B44/100000</f>
        <v>690.52511908233691</v>
      </c>
      <c r="G44" s="12">
        <f t="shared" si="5"/>
        <v>25039702.260590848</v>
      </c>
    </row>
    <row r="45" spans="1:7" x14ac:dyDescent="0.2">
      <c r="A45" s="15" t="s">
        <v>16</v>
      </c>
      <c r="B45" s="47">
        <v>15536332.593754495</v>
      </c>
      <c r="C45" s="47">
        <v>457</v>
      </c>
      <c r="D45" s="12">
        <f t="shared" si="4"/>
        <v>33996.351408653158</v>
      </c>
      <c r="E45" s="12">
        <f>C45/POJ_VZP!B45*100000</f>
        <v>310.18590792161865</v>
      </c>
      <c r="F45" s="12">
        <f>E45*ČSÚ!B45/100000</f>
        <v>681.8382553569852</v>
      </c>
      <c r="G45" s="12">
        <f t="shared" si="5"/>
        <v>23180012.932979055</v>
      </c>
    </row>
    <row r="46" spans="1:7" x14ac:dyDescent="0.2">
      <c r="A46" s="15" t="s">
        <v>17</v>
      </c>
      <c r="B46" s="47">
        <v>15569533.872628542</v>
      </c>
      <c r="C46" s="47">
        <v>479</v>
      </c>
      <c r="D46" s="12">
        <f t="shared" si="4"/>
        <v>32504.246080644138</v>
      </c>
      <c r="E46" s="12">
        <f>C46/POJ_VZP!B46*100000</f>
        <v>446.54926491838125</v>
      </c>
      <c r="F46" s="12">
        <f>E46*ČSÚ!B46/100000</f>
        <v>645.9692356456319</v>
      </c>
      <c r="G46" s="12">
        <f t="shared" si="5"/>
        <v>20996742.99595122</v>
      </c>
    </row>
    <row r="47" spans="1:7" x14ac:dyDescent="0.2">
      <c r="A47" s="15" t="s">
        <v>18</v>
      </c>
      <c r="B47" s="47">
        <v>14225391.60265027</v>
      </c>
      <c r="C47" s="47">
        <v>452</v>
      </c>
      <c r="D47" s="12">
        <f t="shared" si="4"/>
        <v>31472.105315597943</v>
      </c>
      <c r="E47" s="12">
        <f>C47/POJ_VZP!B47*100000</f>
        <v>603.77761748283501</v>
      </c>
      <c r="F47" s="12">
        <f>E47*ČSÚ!B47/100000</f>
        <v>582.72691084929602</v>
      </c>
      <c r="G47" s="12">
        <f t="shared" si="5"/>
        <v>18339642.708482098</v>
      </c>
    </row>
    <row r="48" spans="1:7" x14ac:dyDescent="0.2">
      <c r="A48" s="15" t="s">
        <v>19</v>
      </c>
      <c r="B48" s="47">
        <v>8807224.6687282808</v>
      </c>
      <c r="C48" s="47">
        <v>257</v>
      </c>
      <c r="D48" s="12">
        <f t="shared" si="4"/>
        <v>34269.356687658677</v>
      </c>
      <c r="E48" s="12">
        <f>C48/POJ_VZP!B48*100000</f>
        <v>857.32394836040953</v>
      </c>
      <c r="F48" s="12">
        <f>E48*ČSÚ!B48/100000</f>
        <v>320.01759682423187</v>
      </c>
      <c r="G48" s="12">
        <f t="shared" si="5"/>
        <v>10966797.171896949</v>
      </c>
    </row>
    <row r="49" spans="1:24" x14ac:dyDescent="0.2">
      <c r="A49" s="15" t="s">
        <v>20</v>
      </c>
      <c r="B49" s="47">
        <v>1625055.9123403025</v>
      </c>
      <c r="C49" s="47">
        <v>49</v>
      </c>
      <c r="D49" s="12">
        <f t="shared" si="4"/>
        <v>33164.406374291888</v>
      </c>
      <c r="E49" s="12">
        <f>C49/POJ_VZP!B49*100000</f>
        <v>821.87185508218727</v>
      </c>
      <c r="F49" s="12">
        <f>E49*ČSÚ!B49/100000</f>
        <v>58.961086883596117</v>
      </c>
      <c r="G49" s="12">
        <f t="shared" si="5"/>
        <v>1955409.4456775128</v>
      </c>
    </row>
    <row r="50" spans="1:24" x14ac:dyDescent="0.2">
      <c r="A50" s="15" t="s">
        <v>21</v>
      </c>
      <c r="B50" s="47">
        <v>163250.92637667045</v>
      </c>
      <c r="C50" s="47">
        <v>6</v>
      </c>
      <c r="D50" s="12">
        <f t="shared" si="4"/>
        <v>27208.487729445074</v>
      </c>
      <c r="E50" s="12">
        <f>C50/POJ_VZP!B50*100000</f>
        <v>1639.344262295082</v>
      </c>
      <c r="F50" s="12">
        <f>E50*ČSÚ!B50/100000</f>
        <v>7.8196721311475406</v>
      </c>
      <c r="G50" s="12">
        <f t="shared" si="5"/>
        <v>212761.45322861147</v>
      </c>
    </row>
    <row r="51" spans="1:24" s="3" customFormat="1" x14ac:dyDescent="0.2">
      <c r="A51" s="16" t="s">
        <v>24</v>
      </c>
      <c r="B51" s="18">
        <f>SUM(B30:B50)</f>
        <v>324473408.41684216</v>
      </c>
      <c r="C51" s="18">
        <f>SUM(C30:C50)</f>
        <v>7509</v>
      </c>
      <c r="D51" s="18">
        <f t="shared" si="4"/>
        <v>43211.267601124273</v>
      </c>
      <c r="E51" s="18">
        <f>C51/POJ_VZP!B51*100000</f>
        <v>253.61825673165811</v>
      </c>
      <c r="F51" s="18">
        <f>SUM(F30:F50)</f>
        <v>13332.730220056013</v>
      </c>
      <c r="G51" s="18">
        <f>SUM(G30:G50)</f>
        <v>588612371.82995069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428.83166512593021</v>
      </c>
      <c r="C56" s="60">
        <f>B56*ČSÚ!C56</f>
        <v>431.81565698552146</v>
      </c>
      <c r="D56" s="60">
        <f>C56*ČSÚ!D56</f>
        <v>432.04405397676248</v>
      </c>
      <c r="E56" s="60">
        <f>D56*ČSÚ!E56</f>
        <v>429.64885176342261</v>
      </c>
      <c r="F56" s="60">
        <f>E56*ČSÚ!F56</f>
        <v>424.49508848704113</v>
      </c>
      <c r="G56" s="60">
        <f>F56*ČSÚ!G56</f>
        <v>417.63650481175301</v>
      </c>
      <c r="H56" s="60">
        <f>G56*ČSÚ!H56</f>
        <v>410.31519476459982</v>
      </c>
      <c r="I56" s="60">
        <f>H56*ČSÚ!I56</f>
        <v>402.98053684133515</v>
      </c>
      <c r="J56" s="60">
        <f>I56*ČSÚ!J56</f>
        <v>395.78232387387681</v>
      </c>
      <c r="K56" s="60">
        <f>J56*ČSÚ!K56</f>
        <v>388.90223528707571</v>
      </c>
      <c r="L56" s="60">
        <f>K56*ČSÚ!L56</f>
        <v>382.55161245269716</v>
      </c>
      <c r="M56" s="60">
        <f>L56*ČSÚ!M56</f>
        <v>376.95366152127212</v>
      </c>
      <c r="N56" s="60">
        <f>M56*ČSÚ!N56</f>
        <v>372.30934218314587</v>
      </c>
      <c r="O56" s="60">
        <f>N56*ČSÚ!O56</f>
        <v>368.77660430563776</v>
      </c>
      <c r="P56" s="60">
        <f>O56*ČSÚ!P56</f>
        <v>366.47187103038686</v>
      </c>
      <c r="Q56" s="60">
        <f>P56*ČSÚ!Q56</f>
        <v>365.4730049680436</v>
      </c>
      <c r="R56" s="60">
        <f>Q56*ČSÚ!R56</f>
        <v>365.81782510092381</v>
      </c>
      <c r="S56" s="60">
        <f>R56*ČSÚ!S56</f>
        <v>367.49965749097174</v>
      </c>
      <c r="T56" s="60">
        <f>S56*ČSÚ!T56</f>
        <v>370.44508881957427</v>
      </c>
      <c r="U56" s="60">
        <f>T56*ČSÚ!U56</f>
        <v>374.48504598931908</v>
      </c>
      <c r="V56" s="60">
        <f>U56*ČSÚ!V56</f>
        <v>379.34663908859346</v>
      </c>
      <c r="W56" s="60">
        <f>V56*ČSÚ!W56</f>
        <v>384.67095855973287</v>
      </c>
      <c r="X56" s="61">
        <f>W56*ČSÚ!X56</f>
        <v>390.0538603760283</v>
      </c>
    </row>
    <row r="57" spans="1:24" x14ac:dyDescent="0.2">
      <c r="A57" s="15" t="s">
        <v>2</v>
      </c>
      <c r="B57" s="62">
        <f t="shared" ref="B57:B76" si="6">F7</f>
        <v>496.96773075456662</v>
      </c>
      <c r="C57" s="11">
        <f>B57*ČSÚ!C57</f>
        <v>487.87773734012688</v>
      </c>
      <c r="D57" s="11">
        <f>C57*ČSÚ!D57</f>
        <v>481.40225988700564</v>
      </c>
      <c r="E57" s="11">
        <f>D57*ČSÚ!E57</f>
        <v>480.59114762053309</v>
      </c>
      <c r="F57" s="11">
        <f>E57*ČSÚ!F57</f>
        <v>485.54337804582167</v>
      </c>
      <c r="G57" s="11">
        <f>F57*ČSÚ!G57</f>
        <v>490.96868739385121</v>
      </c>
      <c r="H57" s="11">
        <f>G57*ČSÚ!H57</f>
        <v>494.19384423416864</v>
      </c>
      <c r="I57" s="11">
        <f>H57*ČSÚ!I57</f>
        <v>494.24501057155726</v>
      </c>
      <c r="J57" s="11">
        <f>I57*ČSÚ!J57</f>
        <v>491.54577657620183</v>
      </c>
      <c r="K57" s="11">
        <f>J57*ČSÚ!K57</f>
        <v>485.72791237738721</v>
      </c>
      <c r="L57" s="11">
        <f>K57*ČSÚ!L57</f>
        <v>477.98418079096041</v>
      </c>
      <c r="M57" s="11">
        <f>L57*ČSÚ!M57</f>
        <v>469.71284877473914</v>
      </c>
      <c r="N57" s="11">
        <f>M57*ČSÚ!N57</f>
        <v>461.42557970260992</v>
      </c>
      <c r="O57" s="11">
        <f>N57*ČSÚ!O57</f>
        <v>453.29432601989527</v>
      </c>
      <c r="P57" s="11">
        <f>O57*ČSÚ!P57</f>
        <v>445.52291428373366</v>
      </c>
      <c r="Q57" s="11">
        <f>P57*ČSÚ!Q57</f>
        <v>438.34872274791167</v>
      </c>
      <c r="R57" s="11">
        <f>Q57*ČSÚ!R57</f>
        <v>432.02422792970782</v>
      </c>
      <c r="S57" s="11">
        <f>R57*ČSÚ!S57</f>
        <v>426.77758136633048</v>
      </c>
      <c r="T57" s="11">
        <f>S57*ČSÚ!T57</f>
        <v>422.78744584243179</v>
      </c>
      <c r="U57" s="11">
        <f>T57*ČSÚ!U57</f>
        <v>420.18635055977262</v>
      </c>
      <c r="V57" s="11">
        <f>U57*ČSÚ!V57</f>
        <v>419.06069113722231</v>
      </c>
      <c r="W57" s="11">
        <f>V57*ČSÚ!W57</f>
        <v>419.45408478042356</v>
      </c>
      <c r="X57" s="12">
        <f>W57*ČSÚ!X57</f>
        <v>421.35982115004674</v>
      </c>
    </row>
    <row r="58" spans="1:24" x14ac:dyDescent="0.2">
      <c r="A58" s="15" t="s">
        <v>3</v>
      </c>
      <c r="B58" s="62">
        <f t="shared" si="6"/>
        <v>525.43631144054928</v>
      </c>
      <c r="C58" s="11">
        <f>B58*ČSÚ!C58</f>
        <v>550.68370648277539</v>
      </c>
      <c r="D58" s="11">
        <f>C58*ČSÚ!D58</f>
        <v>570.48575247584904</v>
      </c>
      <c r="E58" s="11">
        <f>D58*ČSÚ!E58</f>
        <v>579.56608086761037</v>
      </c>
      <c r="F58" s="11">
        <f>E58*ČSÚ!F58</f>
        <v>576.39057658423962</v>
      </c>
      <c r="G58" s="11">
        <f>F58*ČSÚ!G58</f>
        <v>566.29636521052316</v>
      </c>
      <c r="H58" s="11">
        <f>G58*ČSÚ!H58</f>
        <v>555.85280089920411</v>
      </c>
      <c r="I58" s="11">
        <f>H58*ČSÚ!I58</f>
        <v>548.42430433197649</v>
      </c>
      <c r="J58" s="11">
        <f>I58*ČSÚ!J58</f>
        <v>547.51674615711772</v>
      </c>
      <c r="K58" s="11">
        <f>J58*ČSÚ!K58</f>
        <v>553.12632906008878</v>
      </c>
      <c r="L58" s="11">
        <f>K58*ČSÚ!L58</f>
        <v>559.27133331308107</v>
      </c>
      <c r="M58" s="11">
        <f>L58*ČSÚ!M58</f>
        <v>562.92814721429022</v>
      </c>
      <c r="N58" s="11">
        <f>M58*ČSÚ!N58</f>
        <v>562.99175223282111</v>
      </c>
      <c r="O58" s="11">
        <f>N58*ČSÚ!O58</f>
        <v>559.94250865787728</v>
      </c>
      <c r="P58" s="11">
        <f>O58*ČSÚ!P58</f>
        <v>553.3665092046906</v>
      </c>
      <c r="Q58" s="11">
        <f>P58*ČSÚ!Q58</f>
        <v>544.60990187739242</v>
      </c>
      <c r="R58" s="11">
        <f>Q58*ČSÚ!R58</f>
        <v>535.25616683881174</v>
      </c>
      <c r="S58" s="11">
        <f>R58*ČSÚ!S58</f>
        <v>525.88629321343967</v>
      </c>
      <c r="T58" s="11">
        <f>S58*ČSÚ!T58</f>
        <v>516.69109605686879</v>
      </c>
      <c r="U58" s="11">
        <f>T58*ČSÚ!U58</f>
        <v>507.90221155598778</v>
      </c>
      <c r="V58" s="11">
        <f>U58*ČSÚ!V58</f>
        <v>499.78924904307689</v>
      </c>
      <c r="W58" s="11">
        <f>V58*ČSÚ!W58</f>
        <v>492.63700710857296</v>
      </c>
      <c r="X58" s="12">
        <f>W58*ČSÚ!X58</f>
        <v>486.7037031411387</v>
      </c>
    </row>
    <row r="59" spans="1:24" x14ac:dyDescent="0.2">
      <c r="A59" s="15" t="s">
        <v>4</v>
      </c>
      <c r="B59" s="62">
        <f t="shared" si="6"/>
        <v>610.24255991797327</v>
      </c>
      <c r="C59" s="11">
        <f>B59*ČSÚ!C59</f>
        <v>619.62630836929122</v>
      </c>
      <c r="D59" s="11">
        <f>C59*ČSÚ!D59</f>
        <v>632.89078480796343</v>
      </c>
      <c r="E59" s="11">
        <f>D59*ČSÚ!E59</f>
        <v>652.02744905370184</v>
      </c>
      <c r="F59" s="11">
        <f>E59*ČSÚ!F59</f>
        <v>680.06500619472797</v>
      </c>
      <c r="G59" s="11">
        <f>F59*ČSÚ!G59</f>
        <v>715.15889691118036</v>
      </c>
      <c r="H59" s="11">
        <f>G59*ČSÚ!H59</f>
        <v>748.92046396377145</v>
      </c>
      <c r="I59" s="11">
        <f>H59*ČSÚ!I59</f>
        <v>775.34977998034765</v>
      </c>
      <c r="J59" s="11">
        <f>I59*ČSÚ!J59</f>
        <v>787.56295979835079</v>
      </c>
      <c r="K59" s="11">
        <f>J59*ČSÚ!K59</f>
        <v>783.29901311573451</v>
      </c>
      <c r="L59" s="11">
        <f>K59*ČSÚ!L59</f>
        <v>769.74201307301223</v>
      </c>
      <c r="M59" s="11">
        <f>L59*ČSÚ!M59</f>
        <v>755.71748622207019</v>
      </c>
      <c r="N59" s="11">
        <f>M59*ČSÚ!N59</f>
        <v>745.74996795830293</v>
      </c>
      <c r="O59" s="11">
        <f>N59*ČSÚ!O59</f>
        <v>744.54793865083082</v>
      </c>
      <c r="P59" s="11">
        <f>O59*ČSÚ!P59</f>
        <v>752.10373392574866</v>
      </c>
      <c r="Q59" s="11">
        <f>P59*ČSÚ!Q59</f>
        <v>760.37870295210837</v>
      </c>
      <c r="R59" s="11">
        <f>Q59*ČSÚ!R59</f>
        <v>765.30306318622638</v>
      </c>
      <c r="S59" s="11">
        <f>R59*ČSÚ!S59</f>
        <v>765.39631306874026</v>
      </c>
      <c r="T59" s="11">
        <f>S59*ČSÚ!T59</f>
        <v>761.30736959029355</v>
      </c>
      <c r="U59" s="11">
        <f>T59*ČSÚ!U59</f>
        <v>752.47162387320031</v>
      </c>
      <c r="V59" s="11">
        <f>U59*ČSÚ!V59</f>
        <v>740.70425513735211</v>
      </c>
      <c r="W59" s="11">
        <f>V59*ČSÚ!W59</f>
        <v>728.1359593284061</v>
      </c>
      <c r="X59" s="12">
        <f>W59*ČSÚ!X59</f>
        <v>715.54339300209347</v>
      </c>
    </row>
    <row r="60" spans="1:24" x14ac:dyDescent="0.2">
      <c r="A60" s="15" t="s">
        <v>5</v>
      </c>
      <c r="B60" s="62">
        <f t="shared" si="6"/>
        <v>657.32296065714308</v>
      </c>
      <c r="C60" s="11">
        <f>B60*ČSÚ!C60</f>
        <v>630.13649490910882</v>
      </c>
      <c r="D60" s="11">
        <f>C60*ČSÚ!D60</f>
        <v>616.99542908940157</v>
      </c>
      <c r="E60" s="11">
        <f>D60*ČSÚ!E60</f>
        <v>614.73396667908071</v>
      </c>
      <c r="F60" s="11">
        <f>E60*ČSÚ!F60</f>
        <v>616.77091340917559</v>
      </c>
      <c r="G60" s="11">
        <f>F60*ČSÚ!G60</f>
        <v>620.7582617188873</v>
      </c>
      <c r="H60" s="11">
        <f>G60*ČSÚ!H60</f>
        <v>628.94618552064821</v>
      </c>
      <c r="I60" s="11">
        <f>H60*ČSÚ!I60</f>
        <v>641.9756206390141</v>
      </c>
      <c r="J60" s="11">
        <f>I60*ČSÚ!J60</f>
        <v>660.71452713385293</v>
      </c>
      <c r="K60" s="11">
        <f>J60*ČSÚ!K60</f>
        <v>688.16940827612382</v>
      </c>
      <c r="L60" s="11">
        <f>K60*ČSÚ!L60</f>
        <v>722.54037579138958</v>
      </c>
      <c r="M60" s="11">
        <f>L60*ČSÚ!M60</f>
        <v>755.60313182913728</v>
      </c>
      <c r="N60" s="11">
        <f>M60*ČSÚ!N60</f>
        <v>781.48138609965372</v>
      </c>
      <c r="O60" s="11">
        <f>N60*ČSÚ!O60</f>
        <v>793.42837969827087</v>
      </c>
      <c r="P60" s="11">
        <f>O60*ČSÚ!P60</f>
        <v>789.23156703885115</v>
      </c>
      <c r="Q60" s="11">
        <f>P60*ČSÚ!Q60</f>
        <v>775.93497080379177</v>
      </c>
      <c r="R60" s="11">
        <f>Q60*ČSÚ!R60</f>
        <v>762.18307182056469</v>
      </c>
      <c r="S60" s="11">
        <f>R60*ČSÚ!S60</f>
        <v>752.40221553898823</v>
      </c>
      <c r="T60" s="11">
        <f>S60*ČSÚ!T60</f>
        <v>751.20814331789813</v>
      </c>
      <c r="U60" s="11">
        <f>T60*ČSÚ!U60</f>
        <v>758.59458376957855</v>
      </c>
      <c r="V60" s="11">
        <f>U60*ČSÚ!V60</f>
        <v>766.68341964542969</v>
      </c>
      <c r="W60" s="11">
        <f>V60*ČSÚ!W60</f>
        <v>771.48855691328299</v>
      </c>
      <c r="X60" s="12">
        <f>W60*ČSÚ!X60</f>
        <v>771.55628790061371</v>
      </c>
    </row>
    <row r="61" spans="1:24" x14ac:dyDescent="0.2">
      <c r="A61" s="15" t="s">
        <v>6</v>
      </c>
      <c r="B61" s="62">
        <f t="shared" si="6"/>
        <v>722.43041447187443</v>
      </c>
      <c r="C61" s="11">
        <f>B61*ČSÚ!C61</f>
        <v>708.18554952164561</v>
      </c>
      <c r="D61" s="11">
        <f>C61*ČSÚ!D61</f>
        <v>680.66627525496938</v>
      </c>
      <c r="E61" s="11">
        <f>D61*ČSÚ!E61</f>
        <v>644.69136975414915</v>
      </c>
      <c r="F61" s="11">
        <f>E61*ČSÚ!F61</f>
        <v>609.82092023352232</v>
      </c>
      <c r="G61" s="11">
        <f>F61*ČSÚ!G61</f>
        <v>579.19451293441591</v>
      </c>
      <c r="H61" s="11">
        <f>G61*ČSÚ!H61</f>
        <v>555.30057616481054</v>
      </c>
      <c r="I61" s="11">
        <f>H61*ČSÚ!I61</f>
        <v>544.27276640617822</v>
      </c>
      <c r="J61" s="11">
        <f>I61*ČSÚ!J61</f>
        <v>542.34755830421079</v>
      </c>
      <c r="K61" s="11">
        <f>J61*ČSÚ!K61</f>
        <v>543.99743756940961</v>
      </c>
      <c r="L61" s="11">
        <f>K61*ČSÚ!L61</f>
        <v>547.27102415714864</v>
      </c>
      <c r="M61" s="11">
        <f>L61*ČSÚ!M61</f>
        <v>554.03908852866539</v>
      </c>
      <c r="N61" s="11">
        <f>M61*ČSÚ!N61</f>
        <v>564.83553831419556</v>
      </c>
      <c r="O61" s="11">
        <f>N61*ČSÚ!O61</f>
        <v>580.38690664194212</v>
      </c>
      <c r="P61" s="11">
        <f>O61*ČSÚ!P61</f>
        <v>603.19418435236196</v>
      </c>
      <c r="Q61" s="11">
        <f>P61*ČSÚ!Q61</f>
        <v>631.76138320308883</v>
      </c>
      <c r="R61" s="11">
        <f>Q61*ČSÚ!R61</f>
        <v>659.24087611692391</v>
      </c>
      <c r="S61" s="11">
        <f>R61*ČSÚ!S61</f>
        <v>680.73955669441318</v>
      </c>
      <c r="T61" s="11">
        <f>S61*ČSÚ!T61</f>
        <v>690.63778540789986</v>
      </c>
      <c r="U61" s="11">
        <f>T61*ČSÚ!U61</f>
        <v>687.09096373880493</v>
      </c>
      <c r="V61" s="11">
        <f>U61*ČSÚ!V61</f>
        <v>675.96579435348258</v>
      </c>
      <c r="W61" s="11">
        <f>V61*ČSÚ!W61</f>
        <v>664.46060836075731</v>
      </c>
      <c r="X61" s="12">
        <f>W61*ČSÚ!X61</f>
        <v>656.26355592008042</v>
      </c>
    </row>
    <row r="62" spans="1:24" x14ac:dyDescent="0.2">
      <c r="A62" s="15" t="s">
        <v>7</v>
      </c>
      <c r="B62" s="62">
        <f t="shared" si="6"/>
        <v>784.45032616030585</v>
      </c>
      <c r="C62" s="11">
        <f>B62*ČSÚ!C62</f>
        <v>780.01739521631544</v>
      </c>
      <c r="D62" s="11">
        <f>C62*ČSÚ!D62</f>
        <v>772.39544125365512</v>
      </c>
      <c r="E62" s="11">
        <f>D62*ČSÚ!E62</f>
        <v>767.63185124090865</v>
      </c>
      <c r="F62" s="11">
        <f>E62*ČSÚ!F62</f>
        <v>761.19817050311156</v>
      </c>
      <c r="G62" s="11">
        <f>F62*ČSÚ!G62</f>
        <v>751.09050011246893</v>
      </c>
      <c r="H62" s="11">
        <f>G62*ČSÚ!H62</f>
        <v>735.33328334707937</v>
      </c>
      <c r="I62" s="11">
        <f>H62*ČSÚ!I62</f>
        <v>708.44702706755618</v>
      </c>
      <c r="J62" s="11">
        <f>I62*ČSÚ!J62</f>
        <v>672.46607183024651</v>
      </c>
      <c r="K62" s="11">
        <f>J62*ČSÚ!K62</f>
        <v>637.58101522081415</v>
      </c>
      <c r="L62" s="11">
        <f>K62*ČSÚ!L62</f>
        <v>606.93994151608297</v>
      </c>
      <c r="M62" s="11">
        <f>L62*ČSÚ!M62</f>
        <v>583.02016945340017</v>
      </c>
      <c r="N62" s="11">
        <f>M62*ČSÚ!N62</f>
        <v>571.95411261902962</v>
      </c>
      <c r="O62" s="11">
        <f>N62*ČSÚ!O62</f>
        <v>569.98380445377506</v>
      </c>
      <c r="P62" s="11">
        <f>O62*ČSÚ!P62</f>
        <v>571.58251480842762</v>
      </c>
      <c r="Q62" s="11">
        <f>P62*ČSÚ!Q62</f>
        <v>574.80617830096719</v>
      </c>
      <c r="R62" s="11">
        <f>Q62*ČSÚ!R62</f>
        <v>581.52538052035686</v>
      </c>
      <c r="S62" s="11">
        <f>R62*ČSÚ!S62</f>
        <v>592.27127539926516</v>
      </c>
      <c r="T62" s="11">
        <f>S62*ČSÚ!T62</f>
        <v>607.77131288895544</v>
      </c>
      <c r="U62" s="11">
        <f>T62*ČSÚ!U62</f>
        <v>630.530104221339</v>
      </c>
      <c r="V62" s="11">
        <f>U62*ČSÚ!V62</f>
        <v>659.05076104071372</v>
      </c>
      <c r="W62" s="11">
        <f>V62*ČSÚ!W62</f>
        <v>686.4828672115168</v>
      </c>
      <c r="X62" s="12">
        <f>W62*ČSÚ!X62</f>
        <v>707.93161880482876</v>
      </c>
    </row>
    <row r="63" spans="1:24" x14ac:dyDescent="0.2">
      <c r="A63" s="15" t="s">
        <v>8</v>
      </c>
      <c r="B63" s="62">
        <f t="shared" si="6"/>
        <v>875.70811634646338</v>
      </c>
      <c r="C63" s="11">
        <f>B63*ČSÚ!C63</f>
        <v>845.29948266609415</v>
      </c>
      <c r="D63" s="11">
        <f>C63*ČSÚ!D63</f>
        <v>824.7233336911022</v>
      </c>
      <c r="E63" s="11">
        <f>D63*ČSÚ!E63</f>
        <v>816.29518729204665</v>
      </c>
      <c r="F63" s="11">
        <f>E63*ČSÚ!F63</f>
        <v>810.68312546957156</v>
      </c>
      <c r="G63" s="11">
        <f>F63*ČSÚ!G63</f>
        <v>805.9229794998389</v>
      </c>
      <c r="H63" s="11">
        <f>G63*ČSÚ!H63</f>
        <v>800.3257336052377</v>
      </c>
      <c r="I63" s="11">
        <f>H63*ČSÚ!I63</f>
        <v>793.36330578512388</v>
      </c>
      <c r="J63" s="11">
        <f>I63*ČSÚ!J63</f>
        <v>788.59681013201669</v>
      </c>
      <c r="K63" s="11">
        <f>J63*ČSÚ!K63</f>
        <v>782.14764838467306</v>
      </c>
      <c r="L63" s="11">
        <f>K63*ČSÚ!L63</f>
        <v>772.00614575507132</v>
      </c>
      <c r="M63" s="11">
        <f>L63*ČSÚ!M63</f>
        <v>756.18485134700006</v>
      </c>
      <c r="N63" s="11">
        <f>M63*ČSÚ!N63</f>
        <v>729.17964795535045</v>
      </c>
      <c r="O63" s="11">
        <f>N63*ČSÚ!O63</f>
        <v>693.04042502951597</v>
      </c>
      <c r="P63" s="11">
        <f>O63*ČSÚ!P63</f>
        <v>657.99969732746592</v>
      </c>
      <c r="Q63" s="11">
        <f>P63*ČSÚ!Q63</f>
        <v>627.2143157668778</v>
      </c>
      <c r="R63" s="11">
        <f>Q63*ČSÚ!R63</f>
        <v>603.17864763335842</v>
      </c>
      <c r="S63" s="11">
        <f>R63*ČSÚ!S63</f>
        <v>592.04871095846306</v>
      </c>
      <c r="T63" s="11">
        <f>S63*ČSÚ!T63</f>
        <v>590.04961897606529</v>
      </c>
      <c r="U63" s="11">
        <f>T63*ČSÚ!U63</f>
        <v>591.6359815391221</v>
      </c>
      <c r="V63" s="11">
        <f>U63*ČSÚ!V63</f>
        <v>594.85315444885703</v>
      </c>
      <c r="W63" s="11">
        <f>V63*ČSÚ!W63</f>
        <v>601.58276054523992</v>
      </c>
      <c r="X63" s="12">
        <f>W63*ČSÚ!X63</f>
        <v>612.35711495116459</v>
      </c>
    </row>
    <row r="64" spans="1:24" x14ac:dyDescent="0.2">
      <c r="A64" s="15" t="s">
        <v>9</v>
      </c>
      <c r="B64" s="62">
        <f t="shared" si="6"/>
        <v>934.01725789128807</v>
      </c>
      <c r="C64" s="11">
        <f>B64*ČSÚ!C64</f>
        <v>926.83280860451862</v>
      </c>
      <c r="D64" s="11">
        <f>C64*ČSÚ!D64</f>
        <v>904.3742415019135</v>
      </c>
      <c r="E64" s="11">
        <f>D64*ČSÚ!E64</f>
        <v>872.69059675624544</v>
      </c>
      <c r="F64" s="11">
        <f>E64*ČSÚ!F64</f>
        <v>839.82006583666464</v>
      </c>
      <c r="G64" s="11">
        <f>F64*ČSÚ!G64</f>
        <v>808.96588164134141</v>
      </c>
      <c r="H64" s="11">
        <f>G64*ČSÚ!H64</f>
        <v>780.55442962882546</v>
      </c>
      <c r="I64" s="11">
        <f>H64*ČSÚ!I64</f>
        <v>762.14506748451981</v>
      </c>
      <c r="J64" s="11">
        <f>I64*ČSÚ!J64</f>
        <v>754.52646261694917</v>
      </c>
      <c r="K64" s="11">
        <f>J64*ČSÚ!K64</f>
        <v>749.46325670483225</v>
      </c>
      <c r="L64" s="11">
        <f>K64*ČSÚ!L64</f>
        <v>745.17123542617412</v>
      </c>
      <c r="M64" s="11">
        <f>L64*ČSÚ!M64</f>
        <v>740.11094330990147</v>
      </c>
      <c r="N64" s="11">
        <f>M64*ČSÚ!N64</f>
        <v>733.80548910283005</v>
      </c>
      <c r="O64" s="11">
        <f>N64*ČSÚ!O64</f>
        <v>729.5018126407947</v>
      </c>
      <c r="P64" s="11">
        <f>O64*ČSÚ!P64</f>
        <v>723.65285311599735</v>
      </c>
      <c r="Q64" s="11">
        <f>P64*ČSÚ!Q64</f>
        <v>714.43068926877868</v>
      </c>
      <c r="R64" s="11">
        <f>Q64*ČSÚ!R64</f>
        <v>700.01516996173086</v>
      </c>
      <c r="S64" s="11">
        <f>R64*ČSÚ!S64</f>
        <v>675.37611230230573</v>
      </c>
      <c r="T64" s="11">
        <f>S64*ČSÚ!T64</f>
        <v>642.39874220176716</v>
      </c>
      <c r="U64" s="11">
        <f>T64*ČSÚ!U64</f>
        <v>610.42371787166883</v>
      </c>
      <c r="V64" s="11">
        <f>U64*ČSÚ!V64</f>
        <v>582.33763972843337</v>
      </c>
      <c r="W64" s="11">
        <f>V64*ČSÚ!W64</f>
        <v>560.41423979589854</v>
      </c>
      <c r="X64" s="12">
        <f>W64*ČSÚ!X64</f>
        <v>550.26451760491022</v>
      </c>
    </row>
    <row r="65" spans="1:24" x14ac:dyDescent="0.2">
      <c r="A65" s="15" t="s">
        <v>10</v>
      </c>
      <c r="B65" s="62">
        <f t="shared" si="6"/>
        <v>673.58842793251324</v>
      </c>
      <c r="C65" s="11">
        <f>B65*ČSÚ!C65</f>
        <v>716.11914522198538</v>
      </c>
      <c r="D65" s="11">
        <f>C65*ČSÚ!D65</f>
        <v>756.37261237442954</v>
      </c>
      <c r="E65" s="11">
        <f>D65*ČSÚ!E65</f>
        <v>789.99018465379152</v>
      </c>
      <c r="F65" s="11">
        <f>E65*ČSÚ!F65</f>
        <v>813.67496050371017</v>
      </c>
      <c r="G65" s="11">
        <f>F65*ČSÚ!G65</f>
        <v>822.49447282240726</v>
      </c>
      <c r="H65" s="11">
        <f>G65*ČSÚ!H65</f>
        <v>815.84998779414957</v>
      </c>
      <c r="I65" s="11">
        <f>H65*ČSÚ!I65</f>
        <v>796.68449258206715</v>
      </c>
      <c r="J65" s="11">
        <f>I65*ČSÚ!J65</f>
        <v>769.08604203418565</v>
      </c>
      <c r="K65" s="11">
        <f>J65*ČSÚ!K65</f>
        <v>740.44474664799714</v>
      </c>
      <c r="L65" s="11">
        <f>K65*ČSÚ!L65</f>
        <v>713.57302322796397</v>
      </c>
      <c r="M65" s="11">
        <f>L65*ČSÚ!M65</f>
        <v>688.84454352422074</v>
      </c>
      <c r="N65" s="11">
        <f>M65*ČSÚ!N65</f>
        <v>672.85998277363001</v>
      </c>
      <c r="O65" s="11">
        <f>N65*ČSÚ!O65</f>
        <v>666.29538618850461</v>
      </c>
      <c r="P65" s="11">
        <f>O65*ČSÚ!P65</f>
        <v>661.9522037317663</v>
      </c>
      <c r="Q65" s="11">
        <f>P65*ČSÚ!Q65</f>
        <v>658.2807714097529</v>
      </c>
      <c r="R65" s="11">
        <f>Q65*ČSÚ!R65</f>
        <v>653.92899879783909</v>
      </c>
      <c r="S65" s="11">
        <f>R65*ČSÚ!S65</f>
        <v>648.48541746311787</v>
      </c>
      <c r="T65" s="11">
        <f>S65*ČSÚ!T65</f>
        <v>644.79766384627101</v>
      </c>
      <c r="U65" s="11">
        <f>T65*ČSÚ!U65</f>
        <v>639.74321654100038</v>
      </c>
      <c r="V65" s="11">
        <f>U65*ČSÚ!V65</f>
        <v>631.72258865362585</v>
      </c>
      <c r="W65" s="11">
        <f>V65*ČSÚ!W65</f>
        <v>619.13457525943215</v>
      </c>
      <c r="X65" s="12">
        <f>W65*ČSÚ!X65</f>
        <v>597.56641364475934</v>
      </c>
    </row>
    <row r="66" spans="1:24" x14ac:dyDescent="0.2">
      <c r="A66" s="15" t="s">
        <v>11</v>
      </c>
      <c r="B66" s="62">
        <f t="shared" si="6"/>
        <v>549.94416590040157</v>
      </c>
      <c r="C66" s="11">
        <f>B66*ČSÚ!C66</f>
        <v>544.62420026133657</v>
      </c>
      <c r="D66" s="11">
        <f>C66*ČSÚ!D66</f>
        <v>544.37330978076739</v>
      </c>
      <c r="E66" s="11">
        <f>D66*ČSÚ!E66</f>
        <v>553.44498136766174</v>
      </c>
      <c r="F66" s="11">
        <f>E66*ČSÚ!F66</f>
        <v>571.27529400377455</v>
      </c>
      <c r="G66" s="11">
        <f>F66*ČSÚ!G66</f>
        <v>600.35994773266191</v>
      </c>
      <c r="H66" s="11">
        <f>G66*ČSÚ!H66</f>
        <v>638.01759909016084</v>
      </c>
      <c r="I66" s="11">
        <f>H66*ČSÚ!I66</f>
        <v>674.264671151333</v>
      </c>
      <c r="J66" s="11">
        <f>I66*ČSÚ!J66</f>
        <v>704.27909548468244</v>
      </c>
      <c r="K66" s="11">
        <f>J66*ČSÚ!K66</f>
        <v>725.45642694671596</v>
      </c>
      <c r="L66" s="11">
        <f>K66*ČSÚ!L66</f>
        <v>733.44919179209182</v>
      </c>
      <c r="M66" s="11">
        <f>L66*ČSÚ!M66</f>
        <v>727.74318104825022</v>
      </c>
      <c r="N66" s="11">
        <f>M66*ČSÚ!N66</f>
        <v>710.90244882156492</v>
      </c>
      <c r="O66" s="11">
        <f>N66*ČSÚ!O66</f>
        <v>686.53422542709166</v>
      </c>
      <c r="P66" s="11">
        <f>O66*ČSÚ!P66</f>
        <v>661.23623142815643</v>
      </c>
      <c r="Q66" s="11">
        <f>P66*ČSÚ!Q66</f>
        <v>637.51814838116422</v>
      </c>
      <c r="R66" s="11">
        <f>Q66*ČSÚ!R66</f>
        <v>615.71475584377856</v>
      </c>
      <c r="S66" s="11">
        <f>R66*ČSÚ!S66</f>
        <v>601.67809369404233</v>
      </c>
      <c r="T66" s="11">
        <f>S66*ČSÚ!T66</f>
        <v>595.98994821661893</v>
      </c>
      <c r="U66" s="11">
        <f>T66*ČSÚ!U66</f>
        <v>592.2607680394907</v>
      </c>
      <c r="V66" s="11">
        <f>U66*ČSÚ!V66</f>
        <v>589.12269515559194</v>
      </c>
      <c r="W66" s="11">
        <f>V66*ČSÚ!W66</f>
        <v>585.37098920776248</v>
      </c>
      <c r="X66" s="12">
        <f>W66*ČSÚ!X66</f>
        <v>580.6452378647823</v>
      </c>
    </row>
    <row r="67" spans="1:24" x14ac:dyDescent="0.2">
      <c r="A67" s="15" t="s">
        <v>12</v>
      </c>
      <c r="B67" s="62">
        <f t="shared" si="6"/>
        <v>489.96798881151921</v>
      </c>
      <c r="C67" s="11">
        <f>B67*ČSÚ!C67</f>
        <v>505.09202579148842</v>
      </c>
      <c r="D67" s="11">
        <f>C67*ČSÚ!D67</f>
        <v>522.34989772525955</v>
      </c>
      <c r="E67" s="11">
        <f>D67*ČSÚ!E67</f>
        <v>533.59244723858205</v>
      </c>
      <c r="F67" s="11">
        <f>E67*ČSÚ!F67</f>
        <v>540.42260674422732</v>
      </c>
      <c r="G67" s="11">
        <f>F67*ČSÚ!G67</f>
        <v>540.14968351202344</v>
      </c>
      <c r="H67" s="11">
        <f>G67*ČSÚ!H67</f>
        <v>535.15290744807089</v>
      </c>
      <c r="I67" s="11">
        <f>H67*ČSÚ!I67</f>
        <v>535.45099939333113</v>
      </c>
      <c r="J67" s="11">
        <f>I67*ČSÚ!J67</f>
        <v>544.7209510208686</v>
      </c>
      <c r="K67" s="11">
        <f>J67*ČSÚ!K67</f>
        <v>562.57815293429201</v>
      </c>
      <c r="L67" s="11">
        <f>K67*ČSÚ!L67</f>
        <v>591.5095885924743</v>
      </c>
      <c r="M67" s="11">
        <f>L67*ČSÚ!M67</f>
        <v>628.8922061815822</v>
      </c>
      <c r="N67" s="11">
        <f>M67*ČSÚ!N67</f>
        <v>664.87245454008598</v>
      </c>
      <c r="O67" s="11">
        <f>N67*ČSÚ!O67</f>
        <v>694.66985123186055</v>
      </c>
      <c r="P67" s="11">
        <f>O67*ČSÚ!P67</f>
        <v>715.73763710452454</v>
      </c>
      <c r="Q67" s="11">
        <f>P67*ČSÚ!Q67</f>
        <v>723.84668184234147</v>
      </c>
      <c r="R67" s="11">
        <f>Q67*ČSÚ!R67</f>
        <v>718.51563380811024</v>
      </c>
      <c r="S67" s="11">
        <f>R67*ČSÚ!S67</f>
        <v>702.20080209166633</v>
      </c>
      <c r="T67" s="11">
        <f>S67*ČSÚ!T67</f>
        <v>678.42344695403835</v>
      </c>
      <c r="U67" s="11">
        <f>T67*ČSÚ!U67</f>
        <v>653.72507422300748</v>
      </c>
      <c r="V67" s="11">
        <f>U67*ČSÚ!V67</f>
        <v>630.59895953571049</v>
      </c>
      <c r="W67" s="11">
        <f>V67*ČSÚ!W67</f>
        <v>609.37858834014287</v>
      </c>
      <c r="X67" s="12">
        <f>W67*ČSÚ!X67</f>
        <v>595.8063598245493</v>
      </c>
    </row>
    <row r="68" spans="1:24" x14ac:dyDescent="0.2">
      <c r="A68" s="15" t="s">
        <v>13</v>
      </c>
      <c r="B68" s="62">
        <f t="shared" si="6"/>
        <v>474.24941173645789</v>
      </c>
      <c r="C68" s="11">
        <f>B68*ČSÚ!C68</f>
        <v>459.52492076450244</v>
      </c>
      <c r="D68" s="11">
        <f>C68*ČSÚ!D68</f>
        <v>443.36848588167493</v>
      </c>
      <c r="E68" s="11">
        <f>D68*ČSÚ!E68</f>
        <v>429.45053303880132</v>
      </c>
      <c r="F68" s="11">
        <f>E68*ČSÚ!F68</f>
        <v>419.58381194775257</v>
      </c>
      <c r="G68" s="11">
        <f>F68*ČSÚ!G68</f>
        <v>420.39462879369961</v>
      </c>
      <c r="H68" s="11">
        <f>G68*ČSÚ!H68</f>
        <v>433.88043123319255</v>
      </c>
      <c r="I68" s="11">
        <f>H68*ČSÚ!I68</f>
        <v>449.20322944679231</v>
      </c>
      <c r="J68" s="11">
        <f>I68*ČSÚ!J68</f>
        <v>459.2361073761046</v>
      </c>
      <c r="K68" s="11">
        <f>J68*ČSÚ!K68</f>
        <v>465.42955003841735</v>
      </c>
      <c r="L68" s="11">
        <f>K68*ČSÚ!L68</f>
        <v>465.56290338071477</v>
      </c>
      <c r="M68" s="11">
        <f>L68*ČSÚ!M68</f>
        <v>461.74985353438359</v>
      </c>
      <c r="N68" s="11">
        <f>M68*ČSÚ!N68</f>
        <v>462.55139982712274</v>
      </c>
      <c r="O68" s="11">
        <f>N68*ČSÚ!O68</f>
        <v>471.06462014982736</v>
      </c>
      <c r="P68" s="11">
        <f>O68*ČSÚ!P68</f>
        <v>486.98144688820622</v>
      </c>
      <c r="Q68" s="11">
        <f>P68*ČSÚ!Q68</f>
        <v>512.5011405109492</v>
      </c>
      <c r="R68" s="11">
        <f>Q68*ČSÚ!R68</f>
        <v>545.37666154437215</v>
      </c>
      <c r="S68" s="11">
        <f>R68*ČSÚ!S68</f>
        <v>577.01705964272026</v>
      </c>
      <c r="T68" s="11">
        <f>S68*ČSÚ!T68</f>
        <v>603.23347099500609</v>
      </c>
      <c r="U68" s="11">
        <f>T68*ČSÚ!U68</f>
        <v>621.84089752209024</v>
      </c>
      <c r="V68" s="11">
        <f>U68*ČSÚ!V68</f>
        <v>629.22881530925895</v>
      </c>
      <c r="W68" s="11">
        <f>V68*ČSÚ!W68</f>
        <v>625.01285295812568</v>
      </c>
      <c r="X68" s="12">
        <f>W68*ČSÚ!X68</f>
        <v>611.23253217441459</v>
      </c>
    </row>
    <row r="69" spans="1:24" x14ac:dyDescent="0.2">
      <c r="A69" s="15" t="s">
        <v>14</v>
      </c>
      <c r="B69" s="62">
        <f t="shared" si="6"/>
        <v>441.65676357134254</v>
      </c>
      <c r="C69" s="11">
        <f>B69*ČSÚ!C69</f>
        <v>440.8224675533412</v>
      </c>
      <c r="D69" s="11">
        <f>C69*ČSÚ!D69</f>
        <v>440.12710451239616</v>
      </c>
      <c r="E69" s="11">
        <f>D69*ČSÚ!E69</f>
        <v>437.39242877807703</v>
      </c>
      <c r="F69" s="11">
        <f>E69*ČSÚ!F69</f>
        <v>432.53675613774271</v>
      </c>
      <c r="G69" s="11">
        <f>F69*ČSÚ!G69</f>
        <v>424.19030517941104</v>
      </c>
      <c r="H69" s="11">
        <f>G69*ČSÚ!H69</f>
        <v>411.69192248965334</v>
      </c>
      <c r="I69" s="11">
        <f>H69*ČSÚ!I69</f>
        <v>397.98782496885934</v>
      </c>
      <c r="J69" s="11">
        <f>I69*ČSÚ!J69</f>
        <v>386.27766002330543</v>
      </c>
      <c r="K69" s="11">
        <f>J69*ČSÚ!K69</f>
        <v>378.21884919837674</v>
      </c>
      <c r="L69" s="11">
        <f>K69*ČSÚ!L69</f>
        <v>379.78690681882119</v>
      </c>
      <c r="M69" s="11">
        <f>L69*ČSÚ!M69</f>
        <v>392.74746855788175</v>
      </c>
      <c r="N69" s="11">
        <f>M69*ČSÚ!N69</f>
        <v>407.26142664845116</v>
      </c>
      <c r="O69" s="11">
        <f>N69*ČSÚ!O69</f>
        <v>416.89667296178749</v>
      </c>
      <c r="P69" s="11">
        <f>O69*ČSÚ!P69</f>
        <v>423.01042210792804</v>
      </c>
      <c r="Q69" s="11">
        <f>P69*ČSÚ!Q69</f>
        <v>423.67506629967477</v>
      </c>
      <c r="R69" s="11">
        <f>Q69*ČSÚ!R69</f>
        <v>420.87476393297726</v>
      </c>
      <c r="S69" s="11">
        <f>R69*ČSÚ!S69</f>
        <v>422.32273877928259</v>
      </c>
      <c r="T69" s="11">
        <f>S69*ČSÚ!T69</f>
        <v>430.7704223088362</v>
      </c>
      <c r="U69" s="11">
        <f>T69*ČSÚ!U69</f>
        <v>445.97136557238747</v>
      </c>
      <c r="V69" s="11">
        <f>U69*ČSÚ!V69</f>
        <v>469.99420380118158</v>
      </c>
      <c r="W69" s="11">
        <f>V69*ČSÚ!W69</f>
        <v>500.80520954715342</v>
      </c>
      <c r="X69" s="12">
        <f>W69*ČSÚ!X69</f>
        <v>530.4775234057945</v>
      </c>
    </row>
    <row r="70" spans="1:24" x14ac:dyDescent="0.2">
      <c r="A70" s="15" t="s">
        <v>15</v>
      </c>
      <c r="B70" s="62">
        <f t="shared" si="6"/>
        <v>495.35872557659002</v>
      </c>
      <c r="C70" s="11">
        <f>B70*ČSÚ!C70</f>
        <v>512.15930900361604</v>
      </c>
      <c r="D70" s="11">
        <f>C70*ČSÚ!D70</f>
        <v>529.55294600261323</v>
      </c>
      <c r="E70" s="11">
        <f>D70*ČSÚ!E70</f>
        <v>540.41128870521732</v>
      </c>
      <c r="F70" s="11">
        <f>E70*ČSÚ!F70</f>
        <v>539.92260475857654</v>
      </c>
      <c r="G70" s="11">
        <f>F70*ČSÚ!G70</f>
        <v>538.51897961044074</v>
      </c>
      <c r="H70" s="11">
        <f>G70*ČSÚ!H70</f>
        <v>539.07106566592699</v>
      </c>
      <c r="I70" s="11">
        <f>H70*ČSÚ!I70</f>
        <v>539.57047920021853</v>
      </c>
      <c r="J70" s="11">
        <f>I70*ČSÚ!J70</f>
        <v>537.75230180193842</v>
      </c>
      <c r="K70" s="11">
        <f>J70*ČSÚ!K70</f>
        <v>533.26635874684712</v>
      </c>
      <c r="L70" s="11">
        <f>K70*ČSÚ!L70</f>
        <v>524.33641557020849</v>
      </c>
      <c r="M70" s="11">
        <f>L70*ČSÚ!M70</f>
        <v>510.10215442584069</v>
      </c>
      <c r="N70" s="11">
        <f>M70*ČSÚ!N70</f>
        <v>494.34136558388258</v>
      </c>
      <c r="O70" s="11">
        <f>N70*ČSÚ!O70</f>
        <v>481.11080859339364</v>
      </c>
      <c r="P70" s="11">
        <f>O70*ČSÚ!P70</f>
        <v>472.44032635449241</v>
      </c>
      <c r="Q70" s="11">
        <f>P70*ČSÚ!Q70</f>
        <v>475.8074660427236</v>
      </c>
      <c r="R70" s="11">
        <f>Q70*ČSÚ!R70</f>
        <v>493.37570269531102</v>
      </c>
      <c r="S70" s="11">
        <f>R70*ČSÚ!S70</f>
        <v>512.73773131969949</v>
      </c>
      <c r="T70" s="11">
        <f>S70*ČSÚ!T70</f>
        <v>525.82782825366894</v>
      </c>
      <c r="U70" s="11">
        <f>T70*ČSÚ!U70</f>
        <v>534.41832629371868</v>
      </c>
      <c r="V70" s="11">
        <f>U70*ČSÚ!V70</f>
        <v>536.2179707678747</v>
      </c>
      <c r="W70" s="11">
        <f>V70*ČSÚ!W70</f>
        <v>533.83014980704331</v>
      </c>
      <c r="X70" s="12">
        <f>W70*ČSÚ!X70</f>
        <v>536.90076270928887</v>
      </c>
    </row>
    <row r="71" spans="1:24" x14ac:dyDescent="0.2">
      <c r="A71" s="15" t="s">
        <v>16</v>
      </c>
      <c r="B71" s="62">
        <f t="shared" si="6"/>
        <v>428.12915467804351</v>
      </c>
      <c r="C71" s="11">
        <f>B71*ČSÚ!C71</f>
        <v>459.33381287826182</v>
      </c>
      <c r="D71" s="11">
        <f>C71*ČSÚ!D71</f>
        <v>482.00034725667246</v>
      </c>
      <c r="E71" s="11">
        <f>D71*ČSÚ!E71</f>
        <v>509.89522770116099</v>
      </c>
      <c r="F71" s="11">
        <f>E71*ČSÚ!F71</f>
        <v>551.76441115190016</v>
      </c>
      <c r="G71" s="11">
        <f>F71*ČSÚ!G71</f>
        <v>585.95366603829757</v>
      </c>
      <c r="H71" s="11">
        <f>G71*ČSÚ!H71</f>
        <v>608.15222244270285</v>
      </c>
      <c r="I71" s="11">
        <f>H71*ČSÚ!I71</f>
        <v>630.28432880246078</v>
      </c>
      <c r="J71" s="11">
        <f>I71*ČSÚ!J71</f>
        <v>645.39817938287547</v>
      </c>
      <c r="K71" s="11">
        <f>J71*ČSÚ!K71</f>
        <v>647.6023415021333</v>
      </c>
      <c r="L71" s="11">
        <f>K71*ČSÚ!L71</f>
        <v>648.67119753943859</v>
      </c>
      <c r="M71" s="11">
        <f>L71*ČSÚ!M71</f>
        <v>651.79859113007251</v>
      </c>
      <c r="N71" s="11">
        <f>M71*ČSÚ!N71</f>
        <v>654.74642821708517</v>
      </c>
      <c r="O71" s="11">
        <f>N71*ČSÚ!O71</f>
        <v>654.92315705923215</v>
      </c>
      <c r="P71" s="11">
        <f>O71*ČSÚ!P71</f>
        <v>651.77455600754047</v>
      </c>
      <c r="Q71" s="11">
        <f>P71*ČSÚ!Q71</f>
        <v>642.95932136124623</v>
      </c>
      <c r="R71" s="11">
        <f>Q71*ČSÚ!R71</f>
        <v>627.35911300724285</v>
      </c>
      <c r="S71" s="11">
        <f>R71*ČSÚ!S71</f>
        <v>609.86012997321166</v>
      </c>
      <c r="T71" s="11">
        <f>S71*ČSÚ!T71</f>
        <v>595.63840658795516</v>
      </c>
      <c r="U71" s="11">
        <f>T71*ČSÚ!U71</f>
        <v>587.15966365710881</v>
      </c>
      <c r="V71" s="11">
        <f>U71*ČSÚ!V71</f>
        <v>593.7297350927671</v>
      </c>
      <c r="W71" s="11">
        <f>V71*ČSÚ!W71</f>
        <v>617.92179283659084</v>
      </c>
      <c r="X71" s="12">
        <f>W71*ČSÚ!X71</f>
        <v>644.04938485960895</v>
      </c>
    </row>
    <row r="72" spans="1:24" x14ac:dyDescent="0.2">
      <c r="A72" s="15" t="s">
        <v>17</v>
      </c>
      <c r="B72" s="62">
        <f t="shared" si="6"/>
        <v>328.75917380421271</v>
      </c>
      <c r="C72" s="11">
        <f>B72*ČSÚ!C72</f>
        <v>336.50211997888539</v>
      </c>
      <c r="D72" s="11">
        <f>C72*ČSÚ!D72</f>
        <v>352.62996577383495</v>
      </c>
      <c r="E72" s="11">
        <f>D72*ČSÚ!E72</f>
        <v>375.57436954041594</v>
      </c>
      <c r="F72" s="11">
        <f>E72*ČSÚ!F72</f>
        <v>400.06143681781822</v>
      </c>
      <c r="G72" s="11">
        <f>F72*ČSÚ!G72</f>
        <v>430.19571917516663</v>
      </c>
      <c r="H72" s="11">
        <f>G72*ČSÚ!H72</f>
        <v>464.37134537776507</v>
      </c>
      <c r="I72" s="11">
        <f>H72*ČSÚ!I72</f>
        <v>489.57345003150186</v>
      </c>
      <c r="J72" s="11">
        <f>I72*ČSÚ!J72</f>
        <v>521.19508914128107</v>
      </c>
      <c r="K72" s="11">
        <f>J72*ČSÚ!K72</f>
        <v>567.78115687843786</v>
      </c>
      <c r="L72" s="11">
        <f>K72*ČSÚ!L72</f>
        <v>606.37737326953572</v>
      </c>
      <c r="M72" s="11">
        <f>L72*ČSÚ!M72</f>
        <v>632.26686192041188</v>
      </c>
      <c r="N72" s="11">
        <f>M72*ČSÚ!N72</f>
        <v>657.4116845743871</v>
      </c>
      <c r="O72" s="11">
        <f>N72*ČSÚ!O72</f>
        <v>675.83673608391416</v>
      </c>
      <c r="P72" s="11">
        <f>O72*ČSÚ!P72</f>
        <v>681.95800909292188</v>
      </c>
      <c r="Q72" s="11">
        <f>P72*ČSÚ!Q72</f>
        <v>686.88031058967806</v>
      </c>
      <c r="R72" s="11">
        <f>Q72*ČSÚ!R72</f>
        <v>693.48946821734501</v>
      </c>
      <c r="S72" s="11">
        <f>R72*ČSÚ!S72</f>
        <v>699.76085957055568</v>
      </c>
      <c r="T72" s="11">
        <f>S72*ČSÚ!T72</f>
        <v>703.2195072113343</v>
      </c>
      <c r="U72" s="11">
        <f>T72*ČSÚ!U72</f>
        <v>703.03580976382295</v>
      </c>
      <c r="V72" s="11">
        <f>U72*ČSÚ!V72</f>
        <v>696.36344441228107</v>
      </c>
      <c r="W72" s="11">
        <f>V72*ČSÚ!W72</f>
        <v>681.86714798985179</v>
      </c>
      <c r="X72" s="12">
        <f>W72*ČSÚ!X72</f>
        <v>665.41338736867249</v>
      </c>
    </row>
    <row r="73" spans="1:24" x14ac:dyDescent="0.2">
      <c r="A73" s="15" t="s">
        <v>18</v>
      </c>
      <c r="B73" s="62">
        <f t="shared" si="6"/>
        <v>272.65850522994219</v>
      </c>
      <c r="C73" s="11">
        <f>B73*ČSÚ!C73</f>
        <v>275.94380003506114</v>
      </c>
      <c r="D73" s="11">
        <f>C73*ČSÚ!D73</f>
        <v>277.47414246479292</v>
      </c>
      <c r="E73" s="11">
        <f>D73*ČSÚ!E73</f>
        <v>277.18065213580326</v>
      </c>
      <c r="F73" s="11">
        <f>E73*ČSÚ!F73</f>
        <v>277.42622567638642</v>
      </c>
      <c r="G73" s="11">
        <f>F73*ČSÚ!G73</f>
        <v>282.08014375036527</v>
      </c>
      <c r="H73" s="11">
        <f>G73*ČSÚ!H73</f>
        <v>291.83719978963364</v>
      </c>
      <c r="I73" s="11">
        <f>H73*ČSÚ!I73</f>
        <v>309.2339887804593</v>
      </c>
      <c r="J73" s="11">
        <f>I73*ČSÚ!J73</f>
        <v>332.74915269093674</v>
      </c>
      <c r="K73" s="11">
        <f>J73*ČSÚ!K73</f>
        <v>357.14778238765854</v>
      </c>
      <c r="L73" s="11">
        <f>K73*ČSÚ!L73</f>
        <v>387.09876994098062</v>
      </c>
      <c r="M73" s="11">
        <f>L73*ČSÚ!M73</f>
        <v>420.99690293928603</v>
      </c>
      <c r="N73" s="11">
        <f>M73*ČSÚ!N73</f>
        <v>446.3838163968914</v>
      </c>
      <c r="O73" s="11">
        <f>N73*ČSÚ!O73</f>
        <v>478.97921171039576</v>
      </c>
      <c r="P73" s="11">
        <f>O73*ČSÚ!P73</f>
        <v>526.43180622918271</v>
      </c>
      <c r="Q73" s="11">
        <f>P73*ČSÚ!Q73</f>
        <v>566.07096943843885</v>
      </c>
      <c r="R73" s="11">
        <f>Q73*ČSÚ!R73</f>
        <v>593.15892888447411</v>
      </c>
      <c r="S73" s="11">
        <f>R73*ČSÚ!S73</f>
        <v>618.53985274352874</v>
      </c>
      <c r="T73" s="11">
        <f>S73*ČSÚ!T73</f>
        <v>638.6918570677268</v>
      </c>
      <c r="U73" s="11">
        <f>T73*ČSÚ!U73</f>
        <v>649.16467013381691</v>
      </c>
      <c r="V73" s="11">
        <f>U73*ČSÚ!V73</f>
        <v>658.51143867235487</v>
      </c>
      <c r="W73" s="11">
        <f>V73*ČSÚ!W73</f>
        <v>668.74167299713724</v>
      </c>
      <c r="X73" s="12">
        <f>W73*ČSÚ!X73</f>
        <v>678.51370303278259</v>
      </c>
    </row>
    <row r="74" spans="1:24" x14ac:dyDescent="0.2">
      <c r="A74" s="15" t="s">
        <v>19</v>
      </c>
      <c r="B74" s="62">
        <f t="shared" si="6"/>
        <v>104.53627176305784</v>
      </c>
      <c r="C74" s="11">
        <f>B74*ČSÚ!C74</f>
        <v>111.43315989593756</v>
      </c>
      <c r="D74" s="11">
        <f>C74*ČSÚ!D74</f>
        <v>119.52761656994196</v>
      </c>
      <c r="E74" s="11">
        <f>D74*ČSÚ!E74</f>
        <v>127.0213127876726</v>
      </c>
      <c r="F74" s="11">
        <f>E74*ČSÚ!F74</f>
        <v>133.42415449269561</v>
      </c>
      <c r="G74" s="11">
        <f>F74*ČSÚ!G74</f>
        <v>137.89823894336601</v>
      </c>
      <c r="H74" s="11">
        <f>G74*ČSÚ!H74</f>
        <v>140.49889933960375</v>
      </c>
      <c r="I74" s="11">
        <f>H74*ČSÚ!I74</f>
        <v>142.34070442265357</v>
      </c>
      <c r="J74" s="11">
        <f>I74*ČSÚ!J74</f>
        <v>143.56593956373823</v>
      </c>
      <c r="K74" s="11">
        <f>J74*ČSÚ!K74</f>
        <v>145.27336401841103</v>
      </c>
      <c r="L74" s="11">
        <f>K74*ČSÚ!L74</f>
        <v>149.62492495497295</v>
      </c>
      <c r="M74" s="11">
        <f>L74*ČSÚ!M74</f>
        <v>156.83800280168097</v>
      </c>
      <c r="N74" s="11">
        <f>M74*ČSÚ!N74</f>
        <v>168.59235541324793</v>
      </c>
      <c r="O74" s="11">
        <f>N74*ČSÚ!O74</f>
        <v>183.666700020012</v>
      </c>
      <c r="P74" s="11">
        <f>O74*ČSÚ!P74</f>
        <v>198.77266359815889</v>
      </c>
      <c r="Q74" s="11">
        <f>P74*ČSÚ!Q74</f>
        <v>217.42390434260554</v>
      </c>
      <c r="R74" s="11">
        <f>Q74*ČSÚ!R74</f>
        <v>238.54932959775863</v>
      </c>
      <c r="S74" s="11">
        <f>R74*ČSÚ!S74</f>
        <v>254.37067240344206</v>
      </c>
      <c r="T74" s="11">
        <f>S74*ČSÚ!T74</f>
        <v>275.55933560136083</v>
      </c>
      <c r="U74" s="11">
        <f>T74*ČSÚ!U74</f>
        <v>306.3522613568141</v>
      </c>
      <c r="V74" s="11">
        <f>U74*ČSÚ!V74</f>
        <v>331.94386631979188</v>
      </c>
      <c r="W74" s="11">
        <f>V74*ČSÚ!W74</f>
        <v>349.34220532319387</v>
      </c>
      <c r="X74" s="12">
        <f>W74*ČSÚ!X74</f>
        <v>365.04497698619167</v>
      </c>
    </row>
    <row r="75" spans="1:24" x14ac:dyDescent="0.2">
      <c r="A75" s="15" t="s">
        <v>20</v>
      </c>
      <c r="B75" s="62">
        <f t="shared" si="6"/>
        <v>18.501402524544179</v>
      </c>
      <c r="C75" s="11">
        <f>B75*ČSÚ!C75</f>
        <v>20.730014025245442</v>
      </c>
      <c r="D75" s="11">
        <f>C75*ČSÚ!D75</f>
        <v>22.516830294530155</v>
      </c>
      <c r="E75" s="11">
        <f>D75*ČSÚ!E75</f>
        <v>24.234922861150071</v>
      </c>
      <c r="F75" s="11">
        <f>E75*ČSÚ!F75</f>
        <v>26.046283309957925</v>
      </c>
      <c r="G75" s="11">
        <f>F75*ČSÚ!G75</f>
        <v>28.12762973352034</v>
      </c>
      <c r="H75" s="11">
        <f>G75*ČSÚ!H75</f>
        <v>30.356241234221603</v>
      </c>
      <c r="I75" s="11">
        <f>H75*ČSÚ!I75</f>
        <v>32.820476858345025</v>
      </c>
      <c r="J75" s="11">
        <f>I75*ČSÚ!J75</f>
        <v>35.23071528751754</v>
      </c>
      <c r="K75" s="11">
        <f>J75*ČSÚ!K75</f>
        <v>37.316970546984585</v>
      </c>
      <c r="L75" s="11">
        <f>K75*ČSÚ!L75</f>
        <v>38.833800841514744</v>
      </c>
      <c r="M75" s="11">
        <f>L75*ČSÚ!M75</f>
        <v>39.830294530154298</v>
      </c>
      <c r="N75" s="11">
        <f>M75*ČSÚ!N75</f>
        <v>40.723702664796654</v>
      </c>
      <c r="O75" s="11">
        <f>N75*ČSÚ!O75</f>
        <v>41.504207573632563</v>
      </c>
      <c r="P75" s="11">
        <f>O75*ČSÚ!P75</f>
        <v>42.515427769986005</v>
      </c>
      <c r="Q75" s="11">
        <f>P75*ČSÚ!Q75</f>
        <v>44.454417952314202</v>
      </c>
      <c r="R75" s="11">
        <f>Q75*ČSÚ!R75</f>
        <v>47.306451612903267</v>
      </c>
      <c r="S75" s="11">
        <f>R75*ČSÚ!S75</f>
        <v>51.709677419354882</v>
      </c>
      <c r="T75" s="11">
        <f>S75*ČSÚ!T75</f>
        <v>57.114305750350681</v>
      </c>
      <c r="U75" s="11">
        <f>T75*ČSÚ!U75</f>
        <v>62.337307152875226</v>
      </c>
      <c r="V75" s="11">
        <f>U75*ČSÚ!V75</f>
        <v>68.915147265077195</v>
      </c>
      <c r="W75" s="11">
        <f>V75*ČSÚ!W75</f>
        <v>76.376577840112262</v>
      </c>
      <c r="X75" s="12">
        <f>W75*ČSÚ!X75</f>
        <v>81.85974754558211</v>
      </c>
    </row>
    <row r="76" spans="1:24" x14ac:dyDescent="0.2">
      <c r="A76" s="15" t="s">
        <v>21</v>
      </c>
      <c r="B76" s="63">
        <f t="shared" si="6"/>
        <v>3.27</v>
      </c>
      <c r="C76" s="48">
        <f>B76*ČSÚ!C76</f>
        <v>2.87</v>
      </c>
      <c r="D76" s="48">
        <f>C76*ČSÚ!D76</f>
        <v>2.58</v>
      </c>
      <c r="E76" s="48">
        <f>D76*ČSÚ!E76</f>
        <v>2.99</v>
      </c>
      <c r="F76" s="48">
        <f>E76*ČSÚ!F76</f>
        <v>3.5000000000000004</v>
      </c>
      <c r="G76" s="48">
        <f>F76*ČSÚ!G76</f>
        <v>4.0400000000000009</v>
      </c>
      <c r="H76" s="48">
        <f>G76*ČSÚ!H76</f>
        <v>4.5100000000000016</v>
      </c>
      <c r="I76" s="48">
        <f>H76*ČSÚ!I76</f>
        <v>4.8800000000000017</v>
      </c>
      <c r="J76" s="48">
        <f>I76*ČSÚ!J76</f>
        <v>5.3200000000000021</v>
      </c>
      <c r="K76" s="48">
        <f>J76*ČSÚ!K76</f>
        <v>5.8100000000000023</v>
      </c>
      <c r="L76" s="48">
        <f>K76*ČSÚ!L76</f>
        <v>6.3600000000000021</v>
      </c>
      <c r="M76" s="48">
        <f>L76*ČSÚ!M76</f>
        <v>6.9600000000000017</v>
      </c>
      <c r="N76" s="48">
        <f>M76*ČSÚ!N76</f>
        <v>7.6100000000000021</v>
      </c>
      <c r="O76" s="48">
        <f>N76*ČSÚ!O76</f>
        <v>8.2300000000000022</v>
      </c>
      <c r="P76" s="48">
        <f>O76*ČSÚ!P76</f>
        <v>8.8100000000000023</v>
      </c>
      <c r="Q76" s="48">
        <f>P76*ČSÚ!Q76</f>
        <v>9.2600000000000016</v>
      </c>
      <c r="R76" s="48">
        <f>Q76*ČSÚ!R76</f>
        <v>9.5800000000000018</v>
      </c>
      <c r="S76" s="48">
        <f>R76*ČSÚ!S76</f>
        <v>9.9100000000000019</v>
      </c>
      <c r="T76" s="48">
        <f>S76*ČSÚ!T76</f>
        <v>10.200000000000003</v>
      </c>
      <c r="U76" s="48">
        <f>T76*ČSÚ!U76</f>
        <v>10.590000000000003</v>
      </c>
      <c r="V76" s="48">
        <f>U76*ČSÚ!V76</f>
        <v>11.250000000000004</v>
      </c>
      <c r="W76" s="48">
        <f>V76*ČSÚ!W76</f>
        <v>12.150000000000004</v>
      </c>
      <c r="X76" s="64">
        <f>W76*ČSÚ!X76</f>
        <v>13.490000000000004</v>
      </c>
    </row>
    <row r="77" spans="1:24" x14ac:dyDescent="0.2">
      <c r="A77" s="16" t="s">
        <v>24</v>
      </c>
      <c r="B77" s="18">
        <f>SUM(B56:B76)</f>
        <v>10316.027334294717</v>
      </c>
      <c r="C77" s="18">
        <f>SUM(C56:C76)</f>
        <v>10365.630115505062</v>
      </c>
      <c r="D77" s="18">
        <f t="shared" ref="D77:X77" si="7">SUM(D56:D76)</f>
        <v>10408.850830575535</v>
      </c>
      <c r="E77" s="18">
        <f t="shared" si="7"/>
        <v>10459.054849836031</v>
      </c>
      <c r="F77" s="18">
        <f t="shared" si="7"/>
        <v>10514.425790308416</v>
      </c>
      <c r="G77" s="18">
        <f t="shared" si="7"/>
        <v>10570.396005525621</v>
      </c>
      <c r="H77" s="18">
        <f t="shared" si="7"/>
        <v>10623.132334033426</v>
      </c>
      <c r="I77" s="18">
        <f t="shared" si="7"/>
        <v>10673.49806474563</v>
      </c>
      <c r="J77" s="18">
        <f t="shared" si="7"/>
        <v>10725.870470230257</v>
      </c>
      <c r="K77" s="18">
        <f t="shared" si="7"/>
        <v>10778.739955842409</v>
      </c>
      <c r="L77" s="18">
        <f t="shared" si="7"/>
        <v>10828.661958204335</v>
      </c>
      <c r="M77" s="18">
        <f t="shared" si="7"/>
        <v>10873.040388794243</v>
      </c>
      <c r="N77" s="18">
        <f t="shared" si="7"/>
        <v>10911.989881629086</v>
      </c>
      <c r="O77" s="18">
        <f t="shared" si="7"/>
        <v>10952.614283098193</v>
      </c>
      <c r="P77" s="18">
        <f t="shared" si="7"/>
        <v>10994.746575400524</v>
      </c>
      <c r="Q77" s="18">
        <f t="shared" si="7"/>
        <v>11031.636068059848</v>
      </c>
      <c r="R77" s="18">
        <f t="shared" si="7"/>
        <v>11061.774237050719</v>
      </c>
      <c r="S77" s="18">
        <f t="shared" si="7"/>
        <v>11086.990751133537</v>
      </c>
      <c r="T77" s="18">
        <f t="shared" si="7"/>
        <v>11112.762795894922</v>
      </c>
      <c r="U77" s="18">
        <f t="shared" si="7"/>
        <v>11139.919943374927</v>
      </c>
      <c r="V77" s="18">
        <f t="shared" si="7"/>
        <v>11165.390468608679</v>
      </c>
      <c r="W77" s="18">
        <f t="shared" si="7"/>
        <v>11189.258804710375</v>
      </c>
      <c r="X77" s="18">
        <f t="shared" si="7"/>
        <v>11213.033902267332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8">D54</f>
        <v>2020</v>
      </c>
      <c r="E78" s="7">
        <f t="shared" si="8"/>
        <v>2021</v>
      </c>
      <c r="F78" s="7">
        <f t="shared" si="8"/>
        <v>2022</v>
      </c>
      <c r="G78" s="7">
        <f t="shared" si="8"/>
        <v>2023</v>
      </c>
      <c r="H78" s="7">
        <f t="shared" si="8"/>
        <v>2024</v>
      </c>
      <c r="I78" s="7">
        <f t="shared" si="8"/>
        <v>2025</v>
      </c>
      <c r="J78" s="7">
        <f t="shared" si="8"/>
        <v>2026</v>
      </c>
      <c r="K78" s="7">
        <f t="shared" si="8"/>
        <v>2027</v>
      </c>
      <c r="L78" s="7">
        <f t="shared" si="8"/>
        <v>2028</v>
      </c>
      <c r="M78" s="7">
        <f t="shared" si="8"/>
        <v>2029</v>
      </c>
      <c r="N78" s="7">
        <f t="shared" si="8"/>
        <v>2030</v>
      </c>
      <c r="O78" s="7">
        <f t="shared" si="8"/>
        <v>2031</v>
      </c>
      <c r="P78" s="7">
        <f t="shared" si="8"/>
        <v>2032</v>
      </c>
      <c r="Q78" s="7">
        <f t="shared" si="8"/>
        <v>2033</v>
      </c>
      <c r="R78" s="7">
        <f t="shared" si="8"/>
        <v>2034</v>
      </c>
      <c r="S78" s="7">
        <f t="shared" si="8"/>
        <v>2035</v>
      </c>
      <c r="T78" s="7">
        <f t="shared" si="8"/>
        <v>2036</v>
      </c>
      <c r="U78" s="7">
        <f t="shared" si="8"/>
        <v>2037</v>
      </c>
      <c r="V78" s="7">
        <f t="shared" si="8"/>
        <v>2038</v>
      </c>
      <c r="W78" s="7">
        <f t="shared" si="8"/>
        <v>2039</v>
      </c>
      <c r="X78" s="7">
        <f t="shared" si="8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295.84369167534618</v>
      </c>
      <c r="C80" s="60">
        <f>B80*ČSÚ!C81</f>
        <v>290.01955552611543</v>
      </c>
      <c r="D80" s="60">
        <f>C80*ČSÚ!D81</f>
        <v>285.90084967247179</v>
      </c>
      <c r="E80" s="60">
        <f>D80*ČSÚ!E81</f>
        <v>285.45392738610133</v>
      </c>
      <c r="F80" s="60">
        <f>E80*ČSÚ!F81</f>
        <v>288.21090871187067</v>
      </c>
      <c r="G80" s="60">
        <f>F80*ČSÚ!G81</f>
        <v>291.02866727705265</v>
      </c>
      <c r="H80" s="60">
        <f>G80*ČSÚ!H81</f>
        <v>292.47841401373148</v>
      </c>
      <c r="I80" s="60">
        <f>H80*ČSÚ!I81</f>
        <v>292.08179013239214</v>
      </c>
      <c r="J80" s="60">
        <f>I80*ČSÚ!J81</f>
        <v>290.0745694066182</v>
      </c>
      <c r="K80" s="60">
        <f>J80*ČSÚ!K81</f>
        <v>286.20368798609672</v>
      </c>
      <c r="L80" s="60">
        <f>K80*ČSÚ!L81</f>
        <v>281.37923263685991</v>
      </c>
      <c r="M80" s="60">
        <f>L80*ČSÚ!M81</f>
        <v>276.50447888259191</v>
      </c>
      <c r="N80" s="60">
        <f>M80*ČSÚ!N81</f>
        <v>271.62238994425689</v>
      </c>
      <c r="O80" s="60">
        <f>N80*ČSÚ!O81</f>
        <v>266.8314668650408</v>
      </c>
      <c r="P80" s="60">
        <f>O80*ČSÚ!P81</f>
        <v>262.25169229861166</v>
      </c>
      <c r="Q80" s="60">
        <f>P80*ČSÚ!Q81</f>
        <v>258.02453050911959</v>
      </c>
      <c r="R80" s="60">
        <f>Q80*ČSÚ!R81</f>
        <v>254.29773306134354</v>
      </c>
      <c r="S80" s="60">
        <f>R80*ČSÚ!S81</f>
        <v>251.20542903536656</v>
      </c>
      <c r="T80" s="60">
        <f>S80*ČSÚ!T81</f>
        <v>248.85345465844168</v>
      </c>
      <c r="U80" s="60">
        <f>T80*ČSÚ!U81</f>
        <v>247.31882936327281</v>
      </c>
      <c r="V80" s="60">
        <f>U80*ČSÚ!V81</f>
        <v>246.65289943832926</v>
      </c>
      <c r="W80" s="60">
        <f>V80*ČSÚ!W81</f>
        <v>246.88133802784566</v>
      </c>
      <c r="X80" s="61">
        <f>W80*ČSÚ!X81</f>
        <v>247.99995359806945</v>
      </c>
    </row>
    <row r="81" spans="1:24" x14ac:dyDescent="0.2">
      <c r="A81" s="15" t="s">
        <v>2</v>
      </c>
      <c r="B81" s="62">
        <f t="shared" ref="B81:B100" si="9">F31</f>
        <v>279.25524564529621</v>
      </c>
      <c r="C81" s="11">
        <f>B81*ČSÚ!C82</f>
        <v>293.4548902214641</v>
      </c>
      <c r="D81" s="11">
        <f>C81*ČSÚ!D82</f>
        <v>304.4679229292563</v>
      </c>
      <c r="E81" s="11">
        <f>D81*ČSÚ!E82</f>
        <v>309.47196169002456</v>
      </c>
      <c r="F81" s="11">
        <f>E81*ČSÚ!F82</f>
        <v>307.88849261877095</v>
      </c>
      <c r="G81" s="11">
        <f>F81*ČSÚ!G82</f>
        <v>302.30009102747624</v>
      </c>
      <c r="H81" s="11">
        <f>G81*ČSÚ!H82</f>
        <v>296.30651702775464</v>
      </c>
      <c r="I81" s="11">
        <f>H81*ČSÚ!I82</f>
        <v>292.06337290800855</v>
      </c>
      <c r="J81" s="11">
        <f>I81*ČSÚ!J82</f>
        <v>291.61353582463698</v>
      </c>
      <c r="K81" s="11">
        <f>J81*ČSÚ!K82</f>
        <v>294.41305384349204</v>
      </c>
      <c r="L81" s="11">
        <f>K81*ČSÚ!L82</f>
        <v>297.27425165155643</v>
      </c>
      <c r="M81" s="11">
        <f>L81*ČSÚ!M82</f>
        <v>298.74818592473139</v>
      </c>
      <c r="N81" s="11">
        <f>M81*ČSÚ!N82</f>
        <v>298.34833073951216</v>
      </c>
      <c r="O81" s="11">
        <f>N81*ČSÚ!O82</f>
        <v>296.31502458488694</v>
      </c>
      <c r="P81" s="11">
        <f>O81*ČSÚ!P82</f>
        <v>292.39038213528221</v>
      </c>
      <c r="Q81" s="11">
        <f>P81*ČSÚ!Q82</f>
        <v>287.49800506187569</v>
      </c>
      <c r="R81" s="11">
        <f>Q81*ČSÚ!R82</f>
        <v>282.55458264567523</v>
      </c>
      <c r="S81" s="11">
        <f>R81*ČSÚ!S82</f>
        <v>277.60265267234246</v>
      </c>
      <c r="T81" s="11">
        <f>S81*ČSÚ!T82</f>
        <v>272.74324238282367</v>
      </c>
      <c r="U81" s="11">
        <f>T81*ČSÚ!U82</f>
        <v>268.09864791089603</v>
      </c>
      <c r="V81" s="11">
        <f>U81*ČSÚ!V82</f>
        <v>263.81137083852599</v>
      </c>
      <c r="W81" s="11">
        <f>V81*ČSÚ!W82</f>
        <v>260.03135686017072</v>
      </c>
      <c r="X81" s="12">
        <f>W81*ČSÚ!X82</f>
        <v>256.89525861226815</v>
      </c>
    </row>
    <row r="82" spans="1:24" x14ac:dyDescent="0.2">
      <c r="A82" s="15" t="s">
        <v>3</v>
      </c>
      <c r="B82" s="62">
        <f t="shared" si="9"/>
        <v>809.67352479497686</v>
      </c>
      <c r="C82" s="11">
        <f>B82*ČSÚ!C83</f>
        <v>820.59120806588567</v>
      </c>
      <c r="D82" s="11">
        <f>C82*ČSÚ!D83</f>
        <v>838.42360325907214</v>
      </c>
      <c r="E82" s="11">
        <f>D82*ČSÚ!E83</f>
        <v>864.94284048366615</v>
      </c>
      <c r="F82" s="11">
        <f>E82*ČSÚ!F83</f>
        <v>903.2595545924986</v>
      </c>
      <c r="G82" s="11">
        <f>F82*ČSÚ!G83</f>
        <v>952.21800855787592</v>
      </c>
      <c r="H82" s="11">
        <f>G82*ČSÚ!H83</f>
        <v>999.80749649355118</v>
      </c>
      <c r="I82" s="11">
        <f>H82*ČSÚ!I83</f>
        <v>1036.6531096725598</v>
      </c>
      <c r="J82" s="11">
        <f>I82*ČSÚ!J83</f>
        <v>1053.5250784365314</v>
      </c>
      <c r="K82" s="11">
        <f>J82*ČSÚ!K83</f>
        <v>1048.2104799494946</v>
      </c>
      <c r="L82" s="11">
        <f>K82*ČSÚ!L83</f>
        <v>1029.410490965681</v>
      </c>
      <c r="M82" s="11">
        <f>L82*ČSÚ!M83</f>
        <v>1009.2433277925185</v>
      </c>
      <c r="N82" s="11">
        <f>M82*ČSÚ!N83</f>
        <v>994.97490306147506</v>
      </c>
      <c r="O82" s="11">
        <f>N82*ČSÚ!O83</f>
        <v>993.48230004741515</v>
      </c>
      <c r="P82" s="11">
        <f>O82*ČSÚ!P83</f>
        <v>1002.9306742288533</v>
      </c>
      <c r="Q82" s="11">
        <f>P82*ČSÚ!Q83</f>
        <v>1012.588693731594</v>
      </c>
      <c r="R82" s="11">
        <f>Q82*ČSÚ!R83</f>
        <v>1017.5718017533235</v>
      </c>
      <c r="S82" s="11">
        <f>R82*ČSÚ!S83</f>
        <v>1016.2404643710348</v>
      </c>
      <c r="T82" s="11">
        <f>S82*ČSÚ!T83</f>
        <v>1009.4081771049958</v>
      </c>
      <c r="U82" s="11">
        <f>T82*ČSÚ!U83</f>
        <v>996.20410554364219</v>
      </c>
      <c r="V82" s="11">
        <f>U82*ČSÚ!V83</f>
        <v>979.73888453980464</v>
      </c>
      <c r="W82" s="11">
        <f>V82*ČSÚ!W83</f>
        <v>963.10164686207793</v>
      </c>
      <c r="X82" s="12">
        <f>W82*ČSÚ!X83</f>
        <v>946.43753157905587</v>
      </c>
    </row>
    <row r="83" spans="1:24" x14ac:dyDescent="0.2">
      <c r="A83" s="15" t="s">
        <v>4</v>
      </c>
      <c r="B83" s="62">
        <f t="shared" si="9"/>
        <v>1235.3543358203497</v>
      </c>
      <c r="C83" s="11">
        <f>B83*ČSÚ!C84</f>
        <v>1183.3514002213169</v>
      </c>
      <c r="D83" s="11">
        <f>C83*ČSÚ!D84</f>
        <v>1158.6047148484477</v>
      </c>
      <c r="E83" s="11">
        <f>D83*ČSÚ!E84</f>
        <v>1151.613077066834</v>
      </c>
      <c r="F83" s="11">
        <f>E83*ČSÚ!F84</f>
        <v>1153.7959530043147</v>
      </c>
      <c r="G83" s="11">
        <f>F83*ČSÚ!G84</f>
        <v>1159.9411695040483</v>
      </c>
      <c r="H83" s="11">
        <f>G83*ČSÚ!H84</f>
        <v>1173.3626391287175</v>
      </c>
      <c r="I83" s="11">
        <f>H83*ČSÚ!I84</f>
        <v>1198.5201605623824</v>
      </c>
      <c r="J83" s="11">
        <f>I83*ČSÚ!J84</f>
        <v>1235.2875130875696</v>
      </c>
      <c r="K83" s="11">
        <f>J83*ČSÚ!K84</f>
        <v>1288.3373381668227</v>
      </c>
      <c r="L83" s="11">
        <f>K83*ČSÚ!L84</f>
        <v>1356.0708400454791</v>
      </c>
      <c r="M83" s="11">
        <f>L83*ČSÚ!M84</f>
        <v>1421.9159809940925</v>
      </c>
      <c r="N83" s="11">
        <f>M83*ČSÚ!N84</f>
        <v>1472.9388498456847</v>
      </c>
      <c r="O83" s="11">
        <f>N83*ČSÚ!O84</f>
        <v>1496.3911541354444</v>
      </c>
      <c r="P83" s="11">
        <f>O83*ČSÚ!P84</f>
        <v>1489.2188474837217</v>
      </c>
      <c r="Q83" s="11">
        <f>P83*ČSÚ!Q84</f>
        <v>1463.4351722947476</v>
      </c>
      <c r="R83" s="11">
        <f>Q83*ČSÚ!R84</f>
        <v>1435.7730358398462</v>
      </c>
      <c r="S83" s="11">
        <f>R83*ČSÚ!S84</f>
        <v>1416.2484232879347</v>
      </c>
      <c r="T83" s="11">
        <f>S83*ČSÚ!T84</f>
        <v>1414.3501626937762</v>
      </c>
      <c r="U83" s="11">
        <f>T83*ČSÚ!U84</f>
        <v>1427.5587895399613</v>
      </c>
      <c r="V83" s="11">
        <f>U83*ČSÚ!V84</f>
        <v>1441.0520317294686</v>
      </c>
      <c r="W83" s="11">
        <f>V83*ČSÚ!W84</f>
        <v>1448.0882179996024</v>
      </c>
      <c r="X83" s="12">
        <f>W83*ČSÚ!X84</f>
        <v>1446.4102249320151</v>
      </c>
    </row>
    <row r="84" spans="1:24" x14ac:dyDescent="0.2">
      <c r="A84" s="15" t="s">
        <v>5</v>
      </c>
      <c r="B84" s="62">
        <f t="shared" si="9"/>
        <v>648.27166186359273</v>
      </c>
      <c r="C84" s="11">
        <f>B84*ČSÚ!C85</f>
        <v>633.33334813692159</v>
      </c>
      <c r="D84" s="11">
        <f>C84*ČSÚ!D85</f>
        <v>608.18598520642104</v>
      </c>
      <c r="E84" s="11">
        <f>D84*ČSÚ!E85</f>
        <v>575.78523995805176</v>
      </c>
      <c r="F84" s="11">
        <f>E84*ČSÚ!F85</f>
        <v>545.4879262055382</v>
      </c>
      <c r="G84" s="11">
        <f>F84*ČSÚ!G85</f>
        <v>518.435624610481</v>
      </c>
      <c r="H84" s="11">
        <f>G84*ČSÚ!H85</f>
        <v>497.12381469871457</v>
      </c>
      <c r="I84" s="11">
        <f>H84*ČSÚ!I85</f>
        <v>486.68170923525048</v>
      </c>
      <c r="J84" s="11">
        <f>I84*ČSÚ!J85</f>
        <v>483.9976121433557</v>
      </c>
      <c r="K84" s="11">
        <f>J84*ČSÚ!K85</f>
        <v>484.97230082242129</v>
      </c>
      <c r="L84" s="11">
        <f>K84*ČSÚ!L85</f>
        <v>487.52801946621224</v>
      </c>
      <c r="M84" s="11">
        <f>L84*ČSÚ!M85</f>
        <v>492.98212845757899</v>
      </c>
      <c r="N84" s="11">
        <f>M84*ČSÚ!N85</f>
        <v>503.11513811906985</v>
      </c>
      <c r="O84" s="11">
        <f>N84*ČSÚ!O85</f>
        <v>517.87668459796726</v>
      </c>
      <c r="P84" s="11">
        <f>O84*ČSÚ!P85</f>
        <v>539.13023044482509</v>
      </c>
      <c r="Q84" s="11">
        <f>P84*ČSÚ!Q85</f>
        <v>566.23882105174323</v>
      </c>
      <c r="R84" s="11">
        <f>Q84*ČSÚ!R85</f>
        <v>592.59491644746788</v>
      </c>
      <c r="S84" s="11">
        <f>R84*ČSÚ!S85</f>
        <v>613.04066559779517</v>
      </c>
      <c r="T84" s="11">
        <f>S84*ČSÚ!T85</f>
        <v>622.49326948433566</v>
      </c>
      <c r="U84" s="11">
        <f>T84*ČSÚ!U85</f>
        <v>619.73708295619792</v>
      </c>
      <c r="V84" s="11">
        <f>U84*ČSÚ!V85</f>
        <v>609.56062212765653</v>
      </c>
      <c r="W84" s="11">
        <f>V84*ČSÚ!W85</f>
        <v>598.63265361444553</v>
      </c>
      <c r="X84" s="12">
        <f>W84*ČSÚ!X85</f>
        <v>590.94969725869078</v>
      </c>
    </row>
    <row r="85" spans="1:24" x14ac:dyDescent="0.2">
      <c r="A85" s="15" t="s">
        <v>6</v>
      </c>
      <c r="B85" s="62">
        <f t="shared" si="9"/>
        <v>718.61760872547666</v>
      </c>
      <c r="C85" s="11">
        <f>B85*ČSÚ!C86</f>
        <v>716.39832363598862</v>
      </c>
      <c r="D85" s="11">
        <f>C85*ČSÚ!D86</f>
        <v>711.5341091060551</v>
      </c>
      <c r="E85" s="11">
        <f>D85*ČSÚ!E86</f>
        <v>707.79948919981666</v>
      </c>
      <c r="F85" s="11">
        <f>E85*ČSÚ!F86</f>
        <v>701.75656723646205</v>
      </c>
      <c r="G85" s="11">
        <f>F85*ČSÚ!G86</f>
        <v>691.24642595512466</v>
      </c>
      <c r="H85" s="11">
        <f>G85*ČSÚ!H86</f>
        <v>675.03612919497789</v>
      </c>
      <c r="I85" s="11">
        <f>H85*ČSÚ!I86</f>
        <v>648.88867393362887</v>
      </c>
      <c r="J85" s="11">
        <f>I85*ČSÚ!J86</f>
        <v>615.46433736456265</v>
      </c>
      <c r="K85" s="11">
        <f>J85*ČSÚ!K86</f>
        <v>584.21324262586631</v>
      </c>
      <c r="L85" s="11">
        <f>K85*ČSÚ!L86</f>
        <v>556.32228261924865</v>
      </c>
      <c r="M85" s="11">
        <f>L85*ČSÚ!M86</f>
        <v>534.37294940592608</v>
      </c>
      <c r="N85" s="11">
        <f>M85*ČSÚ!N86</f>
        <v>523.66738006922117</v>
      </c>
      <c r="O85" s="11">
        <f>N85*ČSÚ!O86</f>
        <v>520.98663920501713</v>
      </c>
      <c r="P85" s="11">
        <f>O85*ČSÚ!P86</f>
        <v>522.09065424031337</v>
      </c>
      <c r="Q85" s="11">
        <f>P85*ČSÚ!Q86</f>
        <v>524.83176293313886</v>
      </c>
      <c r="R85" s="11">
        <f>Q85*ČSÚ!R86</f>
        <v>530.57386893692251</v>
      </c>
      <c r="S85" s="11">
        <f>R85*ČSÚ!S86</f>
        <v>541.15767943284868</v>
      </c>
      <c r="T85" s="11">
        <f>S85*ČSÚ!T86</f>
        <v>556.53305842765565</v>
      </c>
      <c r="U85" s="11">
        <f>T85*ČSÚ!U86</f>
        <v>578.62666051954795</v>
      </c>
      <c r="V85" s="11">
        <f>U85*ČSÚ!V86</f>
        <v>606.77955551137029</v>
      </c>
      <c r="W85" s="11">
        <f>V85*ČSÚ!W86</f>
        <v>634.15380783233036</v>
      </c>
      <c r="X85" s="12">
        <f>W85*ČSÚ!X86</f>
        <v>655.40942260827489</v>
      </c>
    </row>
    <row r="86" spans="1:24" x14ac:dyDescent="0.2">
      <c r="A86" s="15" t="s">
        <v>7</v>
      </c>
      <c r="B86" s="62">
        <f t="shared" si="9"/>
        <v>744.98490715240087</v>
      </c>
      <c r="C86" s="11">
        <f>B86*ČSÚ!C87</f>
        <v>717.08550494094516</v>
      </c>
      <c r="D86" s="11">
        <f>C86*ČSÚ!D87</f>
        <v>699.18915035151861</v>
      </c>
      <c r="E86" s="11">
        <f>D86*ČSÚ!E87</f>
        <v>691.61038653626633</v>
      </c>
      <c r="F86" s="11">
        <f>E86*ČSÚ!F87</f>
        <v>685.54488215419997</v>
      </c>
      <c r="G86" s="11">
        <f>F86*ČSÚ!G87</f>
        <v>682.07052288523141</v>
      </c>
      <c r="H86" s="11">
        <f>G86*ČSÚ!H87</f>
        <v>679.46307523071152</v>
      </c>
      <c r="I86" s="11">
        <f>H86*ČSÚ!I87</f>
        <v>675.10166591377276</v>
      </c>
      <c r="J86" s="11">
        <f>I86*ČSÚ!J87</f>
        <v>671.6886809183934</v>
      </c>
      <c r="K86" s="11">
        <f>J86*ČSÚ!K87</f>
        <v>666.11417072504139</v>
      </c>
      <c r="L86" s="11">
        <f>K86*ČSÚ!L87</f>
        <v>656.35949711644389</v>
      </c>
      <c r="M86" s="11">
        <f>L86*ČSÚ!M87</f>
        <v>641.27005657070242</v>
      </c>
      <c r="N86" s="11">
        <f>M86*ČSÚ!N87</f>
        <v>616.881454603159</v>
      </c>
      <c r="O86" s="11">
        <f>N86*ČSÚ!O87</f>
        <v>585.6860621053537</v>
      </c>
      <c r="P86" s="11">
        <f>O86*ČSÚ!P87</f>
        <v>556.52369242019347</v>
      </c>
      <c r="Q86" s="11">
        <f>P86*ČSÚ!Q87</f>
        <v>530.50195939136017</v>
      </c>
      <c r="R86" s="11">
        <f>Q86*ČSÚ!R87</f>
        <v>510.03747504143189</v>
      </c>
      <c r="S86" s="11">
        <f>R86*ČSÚ!S87</f>
        <v>500.09196580089269</v>
      </c>
      <c r="T86" s="11">
        <f>S86*ČSÚ!T87</f>
        <v>497.65137945269367</v>
      </c>
      <c r="U86" s="11">
        <f>T86*ČSÚ!U87</f>
        <v>498.75132151217667</v>
      </c>
      <c r="V86" s="11">
        <f>U86*ČSÚ!V87</f>
        <v>501.38370246534225</v>
      </c>
      <c r="W86" s="11">
        <f>V86*ČSÚ!W87</f>
        <v>506.82299746219292</v>
      </c>
      <c r="X86" s="12">
        <f>W86*ČSÚ!X87</f>
        <v>516.79248102835288</v>
      </c>
    </row>
    <row r="87" spans="1:24" x14ac:dyDescent="0.2">
      <c r="A87" s="15" t="s">
        <v>8</v>
      </c>
      <c r="B87" s="62">
        <f t="shared" si="9"/>
        <v>848.12336625709349</v>
      </c>
      <c r="C87" s="11">
        <f>B87*ČSÚ!C88</f>
        <v>841.50061121376268</v>
      </c>
      <c r="D87" s="11">
        <f>C87*ČSÚ!D88</f>
        <v>818.72377288726864</v>
      </c>
      <c r="E87" s="11">
        <f>D87*ČSÚ!E88</f>
        <v>787.51644958647694</v>
      </c>
      <c r="F87" s="11">
        <f>E87*ČSÚ!F88</f>
        <v>756.5307850819604</v>
      </c>
      <c r="G87" s="11">
        <f>F87*ČSÚ!G88</f>
        <v>727.00732356127583</v>
      </c>
      <c r="H87" s="11">
        <f>G87*ČSÚ!H88</f>
        <v>699.67344115841865</v>
      </c>
      <c r="I87" s="11">
        <f>H87*ČSÚ!I88</f>
        <v>682.66438823247984</v>
      </c>
      <c r="J87" s="11">
        <f>I87*ČSÚ!J88</f>
        <v>675.40273430576758</v>
      </c>
      <c r="K87" s="11">
        <f>J87*ČSÚ!K88</f>
        <v>669.60142068392713</v>
      </c>
      <c r="L87" s="11">
        <f>K87*ČSÚ!L88</f>
        <v>666.31286097952534</v>
      </c>
      <c r="M87" s="11">
        <f>L87*ČSÚ!M88</f>
        <v>663.8578501098558</v>
      </c>
      <c r="N87" s="11">
        <f>M87*ČSÚ!N88</f>
        <v>659.70314468891661</v>
      </c>
      <c r="O87" s="11">
        <f>N87*ČSÚ!O88</f>
        <v>656.46580865592296</v>
      </c>
      <c r="P87" s="11">
        <f>O87*ČSÚ!P88</f>
        <v>651.13016477415636</v>
      </c>
      <c r="Q87" s="11">
        <f>P87*ČSÚ!Q88</f>
        <v>641.74691951166756</v>
      </c>
      <c r="R87" s="11">
        <f>Q87*ČSÚ!R88</f>
        <v>627.19380879487835</v>
      </c>
      <c r="S87" s="11">
        <f>R87*ČSÚ!S88</f>
        <v>603.62812592869921</v>
      </c>
      <c r="T87" s="11">
        <f>S87*ČSÚ!T88</f>
        <v>573.46762820359356</v>
      </c>
      <c r="U87" s="11">
        <f>T87*ČSÚ!U88</f>
        <v>545.27691347900043</v>
      </c>
      <c r="V87" s="11">
        <f>U87*ČSÚ!V88</f>
        <v>520.13261019397066</v>
      </c>
      <c r="W87" s="11">
        <f>V87*ČSÚ!W88</f>
        <v>500.36958642523479</v>
      </c>
      <c r="X87" s="12">
        <f>W87*ČSÚ!X88</f>
        <v>490.79075987191487</v>
      </c>
    </row>
    <row r="88" spans="1:24" x14ac:dyDescent="0.2">
      <c r="A88" s="15" t="s">
        <v>9</v>
      </c>
      <c r="B88" s="62">
        <f t="shared" si="9"/>
        <v>1016.2856852115259</v>
      </c>
      <c r="C88" s="11">
        <f>B88*ČSÚ!C89</f>
        <v>1079.3775923001383</v>
      </c>
      <c r="D88" s="11">
        <f>C88*ČSÚ!D89</f>
        <v>1141.8192645172708</v>
      </c>
      <c r="E88" s="11">
        <f>D88*ČSÚ!E89</f>
        <v>1193.1236155008376</v>
      </c>
      <c r="F88" s="11">
        <f>E88*ČSÚ!F89</f>
        <v>1229.0367977932988</v>
      </c>
      <c r="G88" s="11">
        <f>F88*ČSÚ!G89</f>
        <v>1243.7818297318622</v>
      </c>
      <c r="H88" s="11">
        <f>G88*ČSÚ!H89</f>
        <v>1233.7878836819707</v>
      </c>
      <c r="I88" s="11">
        <f>H88*ČSÚ!I89</f>
        <v>1201.0152265355864</v>
      </c>
      <c r="J88" s="11">
        <f>I88*ČSÚ!J89</f>
        <v>1155.6203630604709</v>
      </c>
      <c r="K88" s="11">
        <f>J88*ČSÚ!K89</f>
        <v>1110.5451528625117</v>
      </c>
      <c r="L88" s="11">
        <f>K88*ČSÚ!L89</f>
        <v>1067.6159909483661</v>
      </c>
      <c r="M88" s="11">
        <f>L88*ČSÚ!M89</f>
        <v>1027.8833618057822</v>
      </c>
      <c r="N88" s="11">
        <f>M88*ČSÚ!N89</f>
        <v>1003.2044895617501</v>
      </c>
      <c r="O88" s="11">
        <f>N88*ČSÚ!O89</f>
        <v>992.73242963577025</v>
      </c>
      <c r="P88" s="11">
        <f>O88*ČSÚ!P89</f>
        <v>984.38456135926856</v>
      </c>
      <c r="Q88" s="11">
        <f>P88*ČSÚ!Q89</f>
        <v>979.69904537360321</v>
      </c>
      <c r="R88" s="11">
        <f>Q88*ČSÚ!R89</f>
        <v>976.22657259355617</v>
      </c>
      <c r="S88" s="11">
        <f>R88*ČSÚ!S89</f>
        <v>970.27473785607981</v>
      </c>
      <c r="T88" s="11">
        <f>S88*ČSÚ!T89</f>
        <v>965.65752385271276</v>
      </c>
      <c r="U88" s="11">
        <f>T88*ČSÚ!U89</f>
        <v>957.96535460627501</v>
      </c>
      <c r="V88" s="11">
        <f>U88*ČSÚ!V89</f>
        <v>944.36233181173986</v>
      </c>
      <c r="W88" s="11">
        <f>V88*ČSÚ!W89</f>
        <v>923.20374373536345</v>
      </c>
      <c r="X88" s="12">
        <f>W88*ČSÚ!X89</f>
        <v>888.86833723399354</v>
      </c>
    </row>
    <row r="89" spans="1:24" x14ac:dyDescent="0.2">
      <c r="A89" s="15" t="s">
        <v>10</v>
      </c>
      <c r="B89" s="62">
        <f t="shared" si="9"/>
        <v>805.33209519513946</v>
      </c>
      <c r="C89" s="11">
        <f>B89*ČSÚ!C90</f>
        <v>795.39889525718161</v>
      </c>
      <c r="D89" s="11">
        <f>C89*ČSÚ!D90</f>
        <v>793.74591283299139</v>
      </c>
      <c r="E89" s="11">
        <f>D89*ČSÚ!E90</f>
        <v>806.01612852024948</v>
      </c>
      <c r="F89" s="11">
        <f>E89*ČSÚ!F90</f>
        <v>831.14169683552245</v>
      </c>
      <c r="G89" s="11">
        <f>F89*ČSÚ!G90</f>
        <v>871.85757374134141</v>
      </c>
      <c r="H89" s="11">
        <f>G89*ČSÚ!H90</f>
        <v>925.66309351905966</v>
      </c>
      <c r="I89" s="11">
        <f>H89*ČSÚ!I90</f>
        <v>979.32851008561079</v>
      </c>
      <c r="J89" s="11">
        <f>I89*ČSÚ!J90</f>
        <v>1023.2997263097245</v>
      </c>
      <c r="K89" s="11">
        <f>J89*ČSÚ!K90</f>
        <v>1054.1071273736741</v>
      </c>
      <c r="L89" s="11">
        <f>K89*ČSÚ!L90</f>
        <v>1066.8353275075203</v>
      </c>
      <c r="M89" s="11">
        <f>L89*ČSÚ!M90</f>
        <v>1058.4444402303097</v>
      </c>
      <c r="N89" s="11">
        <f>M89*ČSÚ!N90</f>
        <v>1030.5850932904145</v>
      </c>
      <c r="O89" s="11">
        <f>N89*ČSÚ!O90</f>
        <v>991.91896168410779</v>
      </c>
      <c r="P89" s="11">
        <f>O89*ČSÚ!P90</f>
        <v>953.52597247268159</v>
      </c>
      <c r="Q89" s="11">
        <f>P89*ČSÚ!Q90</f>
        <v>916.97080773715334</v>
      </c>
      <c r="R89" s="11">
        <f>Q89*ČSÚ!R90</f>
        <v>883.15295363997427</v>
      </c>
      <c r="S89" s="11">
        <f>R89*ČSÚ!S90</f>
        <v>862.19869353617275</v>
      </c>
      <c r="T89" s="11">
        <f>S89*ČSÚ!T90</f>
        <v>853.37101389473537</v>
      </c>
      <c r="U89" s="11">
        <f>T89*ČSÚ!U90</f>
        <v>846.35054794356279</v>
      </c>
      <c r="V89" s="11">
        <f>U89*ČSÚ!V90</f>
        <v>842.4641555060615</v>
      </c>
      <c r="W89" s="11">
        <f>V89*ČSÚ!W90</f>
        <v>839.60793373890669</v>
      </c>
      <c r="X89" s="12">
        <f>W89*ČSÚ!X90</f>
        <v>834.62426237024783</v>
      </c>
    </row>
    <row r="90" spans="1:24" x14ac:dyDescent="0.2">
      <c r="A90" s="15" t="s">
        <v>11</v>
      </c>
      <c r="B90" s="62">
        <f t="shared" si="9"/>
        <v>818.93098773261022</v>
      </c>
      <c r="C90" s="11">
        <f>B90*ČSÚ!C91</f>
        <v>839.82370045739867</v>
      </c>
      <c r="D90" s="11">
        <f>C90*ČSÚ!D91</f>
        <v>865.906732919869</v>
      </c>
      <c r="E90" s="11">
        <f>D90*ČSÚ!E91</f>
        <v>882.41481494197171</v>
      </c>
      <c r="F90" s="11">
        <f>E90*ČSÚ!F91</f>
        <v>890.93960952758937</v>
      </c>
      <c r="G90" s="11">
        <f>F90*ČSÚ!G91</f>
        <v>887.59987732869104</v>
      </c>
      <c r="H90" s="11">
        <f>G90*ČSÚ!H91</f>
        <v>876.8223078556623</v>
      </c>
      <c r="I90" s="11">
        <f>H90*ČSÚ!I91</f>
        <v>875.50402710182721</v>
      </c>
      <c r="J90" s="11">
        <f>I90*ČSÚ!J91</f>
        <v>889.2835439744166</v>
      </c>
      <c r="K90" s="11">
        <f>J90*ČSÚ!K91</f>
        <v>917.20270626052354</v>
      </c>
      <c r="L90" s="11">
        <f>K90*ČSÚ!L91</f>
        <v>962.28711943903988</v>
      </c>
      <c r="M90" s="11">
        <f>L90*ČSÚ!M91</f>
        <v>1021.8016466717492</v>
      </c>
      <c r="N90" s="11">
        <f>M90*ČSÚ!N91</f>
        <v>1081.154510362363</v>
      </c>
      <c r="O90" s="11">
        <f>N90*ČSÚ!O91</f>
        <v>1129.7955214669787</v>
      </c>
      <c r="P90" s="11">
        <f>O90*ČSÚ!P91</f>
        <v>1163.9039001736335</v>
      </c>
      <c r="Q90" s="11">
        <f>P90*ČSÚ!Q91</f>
        <v>1178.1026907854787</v>
      </c>
      <c r="R90" s="11">
        <f>Q90*ČSÚ!R91</f>
        <v>1169.0692474942437</v>
      </c>
      <c r="S90" s="11">
        <f>R90*ČSÚ!S91</f>
        <v>1138.5739832365348</v>
      </c>
      <c r="T90" s="11">
        <f>S90*ČSÚ!T91</f>
        <v>1096.1405892808355</v>
      </c>
      <c r="U90" s="11">
        <f>T90*ČSÚ!U91</f>
        <v>1054.0055499922553</v>
      </c>
      <c r="V90" s="11">
        <f>U90*ČSÚ!V91</f>
        <v>1013.9090485393664</v>
      </c>
      <c r="W90" s="11">
        <f>V90*ČSÚ!W91</f>
        <v>976.84472425407228</v>
      </c>
      <c r="X90" s="12">
        <f>W90*ČSÚ!X91</f>
        <v>953.95158948807045</v>
      </c>
    </row>
    <row r="91" spans="1:24" x14ac:dyDescent="0.2">
      <c r="A91" s="15" t="s">
        <v>12</v>
      </c>
      <c r="B91" s="62">
        <f t="shared" si="9"/>
        <v>790.75494984659986</v>
      </c>
      <c r="C91" s="11">
        <f>B91*ČSÚ!C92</f>
        <v>761.63823416065554</v>
      </c>
      <c r="D91" s="11">
        <f>C91*ČSÚ!D92</f>
        <v>728.89344362899544</v>
      </c>
      <c r="E91" s="11">
        <f>D91*ČSÚ!E92</f>
        <v>700.18514995076703</v>
      </c>
      <c r="F91" s="11">
        <f>E91*ČSÚ!F92</f>
        <v>679.04820120905515</v>
      </c>
      <c r="G91" s="11">
        <f>F91*ČSÚ!G92</f>
        <v>675.5222318652684</v>
      </c>
      <c r="H91" s="11">
        <f>G91*ČSÚ!H92</f>
        <v>693.06773056086945</v>
      </c>
      <c r="I91" s="11">
        <f>H91*ČSÚ!I92</f>
        <v>714.91608828884739</v>
      </c>
      <c r="J91" s="11">
        <f>I91*ČSÚ!J92</f>
        <v>728.77247080605775</v>
      </c>
      <c r="K91" s="11">
        <f>J91*ČSÚ!K92</f>
        <v>736.01641223095419</v>
      </c>
      <c r="L91" s="11">
        <f>K91*ČSÚ!L92</f>
        <v>733.50927822163271</v>
      </c>
      <c r="M91" s="11">
        <f>L91*ČSÚ!M92</f>
        <v>724.93907511407167</v>
      </c>
      <c r="N91" s="11">
        <f>M91*ČSÚ!N92</f>
        <v>724.2043594371479</v>
      </c>
      <c r="O91" s="11">
        <f>N91*ČSÚ!O92</f>
        <v>735.92540515314784</v>
      </c>
      <c r="P91" s="11">
        <f>O91*ČSÚ!P92</f>
        <v>759.31644383418325</v>
      </c>
      <c r="Q91" s="11">
        <f>P91*ČSÚ!Q92</f>
        <v>796.90569649540862</v>
      </c>
      <c r="R91" s="11">
        <f>Q91*ČSÚ!R92</f>
        <v>846.44906177921109</v>
      </c>
      <c r="S91" s="11">
        <f>R91*ČSÚ!S92</f>
        <v>895.85369676147945</v>
      </c>
      <c r="T91" s="11">
        <f>S91*ČSÚ!T92</f>
        <v>936.35739559733008</v>
      </c>
      <c r="U91" s="11">
        <f>T91*ČSÚ!U92</f>
        <v>964.80487630867469</v>
      </c>
      <c r="V91" s="11">
        <f>U91*ČSÚ!V92</f>
        <v>976.78562514914609</v>
      </c>
      <c r="W91" s="11">
        <f>V91*ČSÚ!W92</f>
        <v>969.57164946938087</v>
      </c>
      <c r="X91" s="12">
        <f>W91*ČSÚ!X92</f>
        <v>944.57577866020085</v>
      </c>
    </row>
    <row r="92" spans="1:24" x14ac:dyDescent="0.2">
      <c r="A92" s="15" t="s">
        <v>13</v>
      </c>
      <c r="B92" s="62">
        <f t="shared" si="9"/>
        <v>654.36290334244507</v>
      </c>
      <c r="C92" s="11">
        <f>B92*ČSÚ!C93</f>
        <v>650.815198442819</v>
      </c>
      <c r="D92" s="11">
        <f>C92*ČSÚ!D93</f>
        <v>647.06364356408142</v>
      </c>
      <c r="E92" s="11">
        <f>D92*ČSÚ!E93</f>
        <v>639.25207660137153</v>
      </c>
      <c r="F92" s="11">
        <f>E92*ČSÚ!F93</f>
        <v>627.94376723381345</v>
      </c>
      <c r="G92" s="11">
        <f>F92*ČSÚ!G93</f>
        <v>612.55130565317779</v>
      </c>
      <c r="H92" s="11">
        <f>G92*ČSÚ!H93</f>
        <v>590.39960792305294</v>
      </c>
      <c r="I92" s="11">
        <f>H92*ČSÚ!I93</f>
        <v>565.25989865700308</v>
      </c>
      <c r="J92" s="11">
        <f>I92*ČSÚ!J93</f>
        <v>543.48371404629427</v>
      </c>
      <c r="K92" s="11">
        <f>J92*ČSÚ!K93</f>
        <v>527.59772093728316</v>
      </c>
      <c r="L92" s="11">
        <f>K92*ČSÚ!L93</f>
        <v>525.38129945387266</v>
      </c>
      <c r="M92" s="11">
        <f>L92*ČSÚ!M93</f>
        <v>539.48092300909013</v>
      </c>
      <c r="N92" s="11">
        <f>M92*ČSÚ!N93</f>
        <v>556.83409952039108</v>
      </c>
      <c r="O92" s="11">
        <f>N92*ČSÚ!O93</f>
        <v>567.9099483854535</v>
      </c>
      <c r="P92" s="11">
        <f>O92*ČSÚ!P93</f>
        <v>573.80908067570874</v>
      </c>
      <c r="Q92" s="11">
        <f>P92*ČSÚ!Q93</f>
        <v>572.15324663485501</v>
      </c>
      <c r="R92" s="11">
        <f>Q92*ČSÚ!R93</f>
        <v>565.86161372692436</v>
      </c>
      <c r="S92" s="11">
        <f>R92*ČSÚ!S93</f>
        <v>565.71230255801368</v>
      </c>
      <c r="T92" s="11">
        <f>S92*ČSÚ!T93</f>
        <v>575.25570026431626</v>
      </c>
      <c r="U92" s="11">
        <f>T92*ČSÚ!U93</f>
        <v>593.89187993362202</v>
      </c>
      <c r="V92" s="11">
        <f>U92*ČSÚ!V93</f>
        <v>623.62894267595141</v>
      </c>
      <c r="W92" s="11">
        <f>V92*ČSÚ!W93</f>
        <v>662.7341636688559</v>
      </c>
      <c r="X92" s="12">
        <f>W92*ČSÚ!X93</f>
        <v>701.72762480479128</v>
      </c>
    </row>
    <row r="93" spans="1:24" x14ac:dyDescent="0.2">
      <c r="A93" s="15" t="s">
        <v>14</v>
      </c>
      <c r="B93" s="62">
        <f t="shared" si="9"/>
        <v>679.08138001993507</v>
      </c>
      <c r="C93" s="11">
        <f>B93*ČSÚ!C94</f>
        <v>696.78754875526943</v>
      </c>
      <c r="D93" s="11">
        <f>C93*ČSÚ!D94</f>
        <v>714.58541610458144</v>
      </c>
      <c r="E93" s="11">
        <f>D93*ČSÚ!E94</f>
        <v>724.5097070082611</v>
      </c>
      <c r="F93" s="11">
        <f>E93*ČSÚ!F94</f>
        <v>719.8195313092416</v>
      </c>
      <c r="G93" s="11">
        <f>F93*ČSÚ!G94</f>
        <v>713.71844739061032</v>
      </c>
      <c r="H93" s="11">
        <f>G93*ČSÚ!H94</f>
        <v>710.81014248593056</v>
      </c>
      <c r="I93" s="11">
        <f>H93*ČSÚ!I94</f>
        <v>707.46731119456103</v>
      </c>
      <c r="J93" s="11">
        <f>I93*ČSÚ!J94</f>
        <v>699.88341900672185</v>
      </c>
      <c r="K93" s="11">
        <f>J93*ČSÚ!K94</f>
        <v>688.43359661595832</v>
      </c>
      <c r="L93" s="11">
        <f>K93*ČSÚ!L94</f>
        <v>672.38321308074444</v>
      </c>
      <c r="M93" s="11">
        <f>L93*ČSÚ!M94</f>
        <v>648.7854083973416</v>
      </c>
      <c r="N93" s="11">
        <f>M93*ČSÚ!N94</f>
        <v>621.8874956404452</v>
      </c>
      <c r="O93" s="11">
        <f>N93*ČSÚ!O94</f>
        <v>598.74818402693097</v>
      </c>
      <c r="P93" s="11">
        <f>O93*ČSÚ!P94</f>
        <v>582.12260009494776</v>
      </c>
      <c r="Q93" s="11">
        <f>P93*ČSÚ!Q94</f>
        <v>580.58039613259518</v>
      </c>
      <c r="R93" s="11">
        <f>Q93*ČSÚ!R94</f>
        <v>596.97360744052116</v>
      </c>
      <c r="S93" s="11">
        <f>R93*ČSÚ!S94</f>
        <v>616.80864286172459</v>
      </c>
      <c r="T93" s="11">
        <f>S93*ČSÚ!T94</f>
        <v>629.59955748191226</v>
      </c>
      <c r="U93" s="11">
        <f>T93*ČSÚ!U94</f>
        <v>636.60824927298199</v>
      </c>
      <c r="V93" s="11">
        <f>U93*ČSÚ!V94</f>
        <v>635.30362808320808</v>
      </c>
      <c r="W93" s="11">
        <f>V93*ČSÚ!W94</f>
        <v>628.99518025342263</v>
      </c>
      <c r="X93" s="12">
        <f>W93*ČSÚ!X94</f>
        <v>629.55787629374049</v>
      </c>
    </row>
    <row r="94" spans="1:24" x14ac:dyDescent="0.2">
      <c r="A94" s="15" t="s">
        <v>15</v>
      </c>
      <c r="B94" s="62">
        <f t="shared" si="9"/>
        <v>690.52511908233691</v>
      </c>
      <c r="C94" s="11">
        <f>B94*ČSÚ!C95</f>
        <v>735.140538359218</v>
      </c>
      <c r="D94" s="11">
        <f>C94*ČSÚ!D95</f>
        <v>768.8553764080915</v>
      </c>
      <c r="E94" s="11">
        <f>D94*ČSÚ!E95</f>
        <v>809.89904904052162</v>
      </c>
      <c r="F94" s="11">
        <f>E94*ČSÚ!F95</f>
        <v>868.7323445819452</v>
      </c>
      <c r="G94" s="11">
        <f>F94*ČSÚ!G95</f>
        <v>913.79383951714829</v>
      </c>
      <c r="H94" s="11">
        <f>G94*ČSÚ!H95</f>
        <v>939.64895012150464</v>
      </c>
      <c r="I94" s="11">
        <f>H94*ČSÚ!I95</f>
        <v>965.05641437860129</v>
      </c>
      <c r="J94" s="11">
        <f>I94*ČSÚ!J95</f>
        <v>980.38162634425987</v>
      </c>
      <c r="K94" s="11">
        <f>J94*ČSÚ!K95</f>
        <v>976.58527118171025</v>
      </c>
      <c r="L94" s="11">
        <f>K94*ČSÚ!L95</f>
        <v>970.7313135107039</v>
      </c>
      <c r="M94" s="11">
        <f>L94*ČSÚ!M95</f>
        <v>968.86847643052852</v>
      </c>
      <c r="N94" s="11">
        <f>M94*ČSÚ!N95</f>
        <v>966.29411726155092</v>
      </c>
      <c r="O94" s="11">
        <f>N94*ČSÚ!O95</f>
        <v>957.97574864720968</v>
      </c>
      <c r="P94" s="11">
        <f>O94*ČSÚ!P95</f>
        <v>944.28719455469013</v>
      </c>
      <c r="Q94" s="11">
        <f>P94*ČSÚ!Q95</f>
        <v>924.00645899042013</v>
      </c>
      <c r="R94" s="11">
        <f>Q94*ČSÚ!R95</f>
        <v>893.05603347199235</v>
      </c>
      <c r="S94" s="11">
        <f>R94*ČSÚ!S95</f>
        <v>857.52862038895159</v>
      </c>
      <c r="T94" s="11">
        <f>S94*ČSÚ!T95</f>
        <v>827.35882727258718</v>
      </c>
      <c r="U94" s="11">
        <f>T94*ČSÚ!U95</f>
        <v>806.2943179283784</v>
      </c>
      <c r="V94" s="11">
        <f>U94*ČSÚ!V95</f>
        <v>806.17965763592247</v>
      </c>
      <c r="W94" s="11">
        <f>V94*ČSÚ!W95</f>
        <v>830.79392397945367</v>
      </c>
      <c r="X94" s="12">
        <f>W94*ČSÚ!X95</f>
        <v>859.824967615947</v>
      </c>
    </row>
    <row r="95" spans="1:24" x14ac:dyDescent="0.2">
      <c r="A95" s="15" t="s">
        <v>16</v>
      </c>
      <c r="B95" s="62">
        <f t="shared" si="9"/>
        <v>681.8382553569852</v>
      </c>
      <c r="C95" s="11">
        <f>B95*ČSÚ!C96</f>
        <v>690.36959992276195</v>
      </c>
      <c r="D95" s="11">
        <f>C95*ČSÚ!D96</f>
        <v>713.22276242396026</v>
      </c>
      <c r="E95" s="11">
        <f>D95*ČSÚ!E96</f>
        <v>748.22484239382686</v>
      </c>
      <c r="F95" s="11">
        <f>E95*ČSÚ!F96</f>
        <v>786.85863561669407</v>
      </c>
      <c r="G95" s="11">
        <f>F95*ČSÚ!G96</f>
        <v>836.73636390125216</v>
      </c>
      <c r="H95" s="11">
        <f>G95*ČSÚ!H96</f>
        <v>894.84377594926138</v>
      </c>
      <c r="I95" s="11">
        <f>H95*ČSÚ!I96</f>
        <v>939.52728229377203</v>
      </c>
      <c r="J95" s="11">
        <f>I95*ČSÚ!J96</f>
        <v>994.08546646441664</v>
      </c>
      <c r="K95" s="11">
        <f>J95*ČSÚ!K96</f>
        <v>1071.1998657839699</v>
      </c>
      <c r="L95" s="11">
        <f>K95*ČSÚ!L96</f>
        <v>1131.0159034701526</v>
      </c>
      <c r="M95" s="11">
        <f>L95*ČSÚ!M96</f>
        <v>1166.6542991949252</v>
      </c>
      <c r="N95" s="11">
        <f>M95*ČSÚ!N96</f>
        <v>1200.8291686834141</v>
      </c>
      <c r="O95" s="11">
        <f>N95*ČSÚ!O96</f>
        <v>1223.3288224318867</v>
      </c>
      <c r="P95" s="11">
        <f>O95*ČSÚ!P96</f>
        <v>1223.6069159840306</v>
      </c>
      <c r="Q95" s="11">
        <f>P95*ČSÚ!Q96</f>
        <v>1221.012161739025</v>
      </c>
      <c r="R95" s="11">
        <f>Q95*ČSÚ!R96</f>
        <v>1222.6383020015626</v>
      </c>
      <c r="S95" s="11">
        <f>R95*ČSÚ!S96</f>
        <v>1223.140284430433</v>
      </c>
      <c r="T95" s="11">
        <f>S95*ČSÚ!T96</f>
        <v>1216.5885888799194</v>
      </c>
      <c r="U95" s="11">
        <f>T95*ČSÚ!U96</f>
        <v>1203.0963381508939</v>
      </c>
      <c r="V95" s="11">
        <f>U95*ČSÚ!V96</f>
        <v>1180.540123001985</v>
      </c>
      <c r="W95" s="11">
        <f>V95*ČSÚ!W96</f>
        <v>1143.666803367691</v>
      </c>
      <c r="X95" s="12">
        <f>W95*ČSÚ!X96</f>
        <v>1100.9888700136435</v>
      </c>
    </row>
    <row r="96" spans="1:24" x14ac:dyDescent="0.2">
      <c r="A96" s="15" t="s">
        <v>17</v>
      </c>
      <c r="B96" s="62">
        <f t="shared" si="9"/>
        <v>645.9692356456319</v>
      </c>
      <c r="C96" s="11">
        <f>B96*ČSÚ!C97</f>
        <v>646.44444186787894</v>
      </c>
      <c r="D96" s="11">
        <f>C96*ČSÚ!D97</f>
        <v>643.24851269713292</v>
      </c>
      <c r="E96" s="11">
        <f>D96*ČSÚ!E97</f>
        <v>636.30113158878885</v>
      </c>
      <c r="F96" s="11">
        <f>E96*ČSÚ!F97</f>
        <v>631.79001900013384</v>
      </c>
      <c r="G96" s="11">
        <f>F96*ČSÚ!G97</f>
        <v>635.0093738297229</v>
      </c>
      <c r="H96" s="11">
        <f>G96*ČSÚ!H97</f>
        <v>648.73680991181709</v>
      </c>
      <c r="I96" s="11">
        <f>H96*ČSÚ!I97</f>
        <v>676.72712570670615</v>
      </c>
      <c r="J96" s="11">
        <f>I96*ČSÚ!J97</f>
        <v>716.02199515476775</v>
      </c>
      <c r="K96" s="11">
        <f>J96*ČSÚ!K97</f>
        <v>758.07774582363095</v>
      </c>
      <c r="L96" s="11">
        <f>K96*ČSÚ!L97</f>
        <v>811.61206932564448</v>
      </c>
      <c r="M96" s="11">
        <f>L96*ČSÚ!M97</f>
        <v>873.63317437426713</v>
      </c>
      <c r="N96" s="11">
        <f>M96*ČSÚ!N97</f>
        <v>921.91345725002816</v>
      </c>
      <c r="O96" s="11">
        <f>N96*ČSÚ!O97</f>
        <v>981.72251079931789</v>
      </c>
      <c r="P96" s="11">
        <f>O96*ČSÚ!P97</f>
        <v>1065.1780936894356</v>
      </c>
      <c r="Q96" s="11">
        <f>P96*ČSÚ!Q97</f>
        <v>1130.5758401341657</v>
      </c>
      <c r="R96" s="11">
        <f>Q96*ČSÚ!R97</f>
        <v>1170.8110824586458</v>
      </c>
      <c r="S96" s="11">
        <f>R96*ČSÚ!S97</f>
        <v>1208.0344543604333</v>
      </c>
      <c r="T96" s="11">
        <f>S96*ČSÚ!T97</f>
        <v>1235.3454260488706</v>
      </c>
      <c r="U96" s="11">
        <f>T96*ČSÚ!U97</f>
        <v>1243.2766848286278</v>
      </c>
      <c r="V96" s="11">
        <f>U96*ČSÚ!V97</f>
        <v>1247.7710648038235</v>
      </c>
      <c r="W96" s="11">
        <f>V96*ČSÚ!W97</f>
        <v>1255.2137312705659</v>
      </c>
      <c r="X96" s="12">
        <f>W96*ČSÚ!X97</f>
        <v>1261.2475116840264</v>
      </c>
    </row>
    <row r="97" spans="1:24" x14ac:dyDescent="0.2">
      <c r="A97" s="15" t="s">
        <v>18</v>
      </c>
      <c r="B97" s="62">
        <f t="shared" si="9"/>
        <v>582.72691084929602</v>
      </c>
      <c r="C97" s="11">
        <f>B97*ČSÚ!C98</f>
        <v>600.12558855719351</v>
      </c>
      <c r="D97" s="11">
        <f>C97*ČSÚ!D98</f>
        <v>626.44606465904644</v>
      </c>
      <c r="E97" s="11">
        <f>D97*ČSÚ!E98</f>
        <v>651.05711482189997</v>
      </c>
      <c r="F97" s="11">
        <f>E97*ČSÚ!F98</f>
        <v>671.67169886252668</v>
      </c>
      <c r="G97" s="11">
        <f>F97*ČSÚ!G98</f>
        <v>684.50410180186429</v>
      </c>
      <c r="H97" s="11">
        <f>G97*ČSÚ!H98</f>
        <v>689.53090684622771</v>
      </c>
      <c r="I97" s="11">
        <f>H97*ČSÚ!I98</f>
        <v>690.26463304835534</v>
      </c>
      <c r="J97" s="11">
        <f>I97*ČSÚ!J98</f>
        <v>689.32015570306351</v>
      </c>
      <c r="K97" s="11">
        <f>J97*ČSÚ!K98</f>
        <v>691.84916942103519</v>
      </c>
      <c r="L97" s="11">
        <f>K97*ČSÚ!L98</f>
        <v>703.70587262350102</v>
      </c>
      <c r="M97" s="11">
        <f>L97*ČSÚ!M98</f>
        <v>727.6846693568616</v>
      </c>
      <c r="N97" s="11">
        <f>M97*ČSÚ!N98</f>
        <v>768.92944863390505</v>
      </c>
      <c r="O97" s="11">
        <f>N97*ČSÚ!O98</f>
        <v>822.95199166502118</v>
      </c>
      <c r="P97" s="11">
        <f>O97*ČSÚ!P98</f>
        <v>878.6683494393468</v>
      </c>
      <c r="Q97" s="11">
        <f>P97*ČSÚ!Q98</f>
        <v>949.15289843096343</v>
      </c>
      <c r="R97" s="11">
        <f>Q97*ČSÚ!R98</f>
        <v>1030.5652844755441</v>
      </c>
      <c r="S97" s="11">
        <f>R97*ČSÚ!S98</f>
        <v>1093.9701561764191</v>
      </c>
      <c r="T97" s="11">
        <f>S97*ČSÚ!T98</f>
        <v>1174.9688455325661</v>
      </c>
      <c r="U97" s="11">
        <f>T97*ČSÚ!U98</f>
        <v>1287.4084832096689</v>
      </c>
      <c r="V97" s="11">
        <f>U97*ČSÚ!V98</f>
        <v>1375.3307378986581</v>
      </c>
      <c r="W97" s="11">
        <f>V97*ČSÚ!W98</f>
        <v>1429.9152839782125</v>
      </c>
      <c r="X97" s="12">
        <f>W97*ČSÚ!X98</f>
        <v>1478.4192692975819</v>
      </c>
    </row>
    <row r="98" spans="1:24" x14ac:dyDescent="0.2">
      <c r="A98" s="15" t="s">
        <v>19</v>
      </c>
      <c r="B98" s="62">
        <f t="shared" si="9"/>
        <v>320.01759682423187</v>
      </c>
      <c r="C98" s="11">
        <f>B98*ČSÚ!C99</f>
        <v>353.56279236532782</v>
      </c>
      <c r="D98" s="11">
        <f>C98*ČSÚ!D99</f>
        <v>375.73295484395112</v>
      </c>
      <c r="E98" s="11">
        <f>D98*ČSÚ!E99</f>
        <v>390.94427356670872</v>
      </c>
      <c r="F98" s="11">
        <f>E98*ČSÚ!F99</f>
        <v>405.04039296961605</v>
      </c>
      <c r="G98" s="11">
        <f>F98*ČSÚ!G99</f>
        <v>421.61225486259099</v>
      </c>
      <c r="H98" s="11">
        <f>G98*ČSÚ!H99</f>
        <v>440.21377951769335</v>
      </c>
      <c r="I98" s="11">
        <f>H98*ČSÚ!I99</f>
        <v>462.91923766984479</v>
      </c>
      <c r="J98" s="11">
        <f>I98*ČSÚ!J99</f>
        <v>486.82911108743446</v>
      </c>
      <c r="K98" s="11">
        <f>J98*ČSÚ!K99</f>
        <v>506.96961080393021</v>
      </c>
      <c r="L98" s="11">
        <f>K98*ČSÚ!L99</f>
        <v>520.5304345333094</v>
      </c>
      <c r="M98" s="11">
        <f>L98*ČSÚ!M99</f>
        <v>527.97996598990915</v>
      </c>
      <c r="N98" s="11">
        <f>M98*ČSÚ!N99</f>
        <v>533.22140279320547</v>
      </c>
      <c r="O98" s="11">
        <f>N98*ČSÚ!O99</f>
        <v>538.4405356101048</v>
      </c>
      <c r="P98" s="11">
        <f>O98*ČSÚ!P99</f>
        <v>547.51825807368584</v>
      </c>
      <c r="Q98" s="11">
        <f>P98*ČSÚ!Q99</f>
        <v>565.13840732732012</v>
      </c>
      <c r="R98" s="11">
        <f>Q98*ČSÚ!R99</f>
        <v>593.26373417394382</v>
      </c>
      <c r="S98" s="11">
        <f>R98*ČSÚ!S99</f>
        <v>637.11337143045625</v>
      </c>
      <c r="T98" s="11">
        <f>S98*ČSÚ!T99</f>
        <v>691.42357830716412</v>
      </c>
      <c r="U98" s="11">
        <f>T98*ČSÚ!U99</f>
        <v>745.26540146953494</v>
      </c>
      <c r="V98" s="11">
        <f>U98*ČSÚ!V99</f>
        <v>813.93937558591426</v>
      </c>
      <c r="W98" s="11">
        <f>V98*ČSÚ!W99</f>
        <v>893.29695918645916</v>
      </c>
      <c r="X98" s="12">
        <f>W98*ČSÚ!X99</f>
        <v>953.91919421351952</v>
      </c>
    </row>
    <row r="99" spans="1:24" x14ac:dyDescent="0.2">
      <c r="A99" s="15" t="s">
        <v>20</v>
      </c>
      <c r="B99" s="62">
        <f t="shared" si="9"/>
        <v>58.961086883596117</v>
      </c>
      <c r="C99" s="11">
        <f>B99*ČSÚ!C100</f>
        <v>56.427119837236113</v>
      </c>
      <c r="D99" s="11">
        <f>C99*ČSÚ!D100</f>
        <v>62.545723193080995</v>
      </c>
      <c r="E99" s="11">
        <f>D99*ČSÚ!E100</f>
        <v>77.193288802527832</v>
      </c>
      <c r="F99" s="11">
        <f>E99*ČSÚ!F100</f>
        <v>92.335287006386366</v>
      </c>
      <c r="G99" s="11">
        <f>F99*ČSÚ!G100</f>
        <v>105.25233853539223</v>
      </c>
      <c r="H99" s="11">
        <f>G99*ČSÚ!H100</f>
        <v>115.57361894373662</v>
      </c>
      <c r="I99" s="11">
        <f>H99*ČSÚ!I100</f>
        <v>122.99010785991223</v>
      </c>
      <c r="J99" s="11">
        <f>I99*ČSÚ!J100</f>
        <v>129.6031438101688</v>
      </c>
      <c r="K99" s="11">
        <f>J99*ČSÚ!K100</f>
        <v>136.52520013193271</v>
      </c>
      <c r="L99" s="11">
        <f>K99*ČSÚ!L100</f>
        <v>144.55972979112295</v>
      </c>
      <c r="M99" s="11">
        <f>L99*ČSÚ!M100</f>
        <v>153.15049611902637</v>
      </c>
      <c r="N99" s="11">
        <f>M99*ČSÚ!N100</f>
        <v>163.22456023016488</v>
      </c>
      <c r="O99" s="11">
        <f>N99*ČSÚ!O100</f>
        <v>173.73125286141365</v>
      </c>
      <c r="P99" s="11">
        <f>O99*ČSÚ!P100</f>
        <v>182.56923548652293</v>
      </c>
      <c r="Q99" s="11">
        <f>P99*ČSÚ!Q100</f>
        <v>188.93505513957368</v>
      </c>
      <c r="R99" s="11">
        <f>Q99*ČSÚ!R100</f>
        <v>193.19953626637465</v>
      </c>
      <c r="S99" s="11">
        <f>R99*ČSÚ!S100</f>
        <v>197.3404092445727</v>
      </c>
      <c r="T99" s="11">
        <f>S99*ČSÚ!T100</f>
        <v>202.16112704008685</v>
      </c>
      <c r="U99" s="11">
        <f>T99*ČSÚ!U100</f>
        <v>208.71235891604198</v>
      </c>
      <c r="V99" s="11">
        <f>U99*ČSÚ!V100</f>
        <v>218.84822710148197</v>
      </c>
      <c r="W99" s="11">
        <f>V99*ČSÚ!W100</f>
        <v>233.06316419081855</v>
      </c>
      <c r="X99" s="12">
        <f>W99*ČSÚ!X100</f>
        <v>254.01474537901464</v>
      </c>
    </row>
    <row r="100" spans="1:24" x14ac:dyDescent="0.2">
      <c r="A100" s="15" t="s">
        <v>21</v>
      </c>
      <c r="B100" s="63">
        <f t="shared" si="9"/>
        <v>7.8196721311475406</v>
      </c>
      <c r="C100" s="48">
        <f>B100*ČSÚ!C101</f>
        <v>7.8387949219864845</v>
      </c>
      <c r="D100" s="48">
        <f>C100*ČSÚ!D101</f>
        <v>7.8534740053220409</v>
      </c>
      <c r="E100" s="48">
        <f>D100*ČSÚ!E101</f>
        <v>7.8659743319876414</v>
      </c>
      <c r="F100" s="48">
        <f>E100*ČSÚ!F101</f>
        <v>7.8767717806841349</v>
      </c>
      <c r="G100" s="48">
        <f>F100*ČSÚ!G101</f>
        <v>7.8858055084726013</v>
      </c>
      <c r="H100" s="48">
        <f>G100*ČSÚ!H101</f>
        <v>7.8930211913004324</v>
      </c>
      <c r="I100" s="48">
        <f>H100*ČSÚ!I101</f>
        <v>7.8983840617739567</v>
      </c>
      <c r="J100" s="48">
        <f>I100*ČSÚ!J101</f>
        <v>7.9019049847036973</v>
      </c>
      <c r="K100" s="48">
        <f>J100*ČSÚ!K101</f>
        <v>7.9036375598215622</v>
      </c>
      <c r="L100" s="48">
        <f>K100*ČSÚ!L101</f>
        <v>7.9036752244980368</v>
      </c>
      <c r="M100" s="48">
        <f>L100*ČSÚ!M101</f>
        <v>7.9021411132523687</v>
      </c>
      <c r="N100" s="48">
        <f>M100*ČSÚ!N101</f>
        <v>7.8991815388662499</v>
      </c>
      <c r="O100" s="48">
        <f>N100*ČSÚ!O101</f>
        <v>7.8949739599115354</v>
      </c>
      <c r="P100" s="48">
        <f>O100*ČSÚ!P101</f>
        <v>7.889729878033048</v>
      </c>
      <c r="Q100" s="48">
        <f>P100*ČSÚ!Q101</f>
        <v>7.8836904920243702</v>
      </c>
      <c r="R100" s="48">
        <f>Q100*ČSÚ!R101</f>
        <v>7.8771165573380229</v>
      </c>
      <c r="S100" s="48">
        <f>R100*ČSÚ!S101</f>
        <v>7.8702767969542444</v>
      </c>
      <c r="T100" s="48">
        <f>S100*ČSÚ!T101</f>
        <v>7.8634268960806448</v>
      </c>
      <c r="U100" s="48">
        <f>T100*ČSÚ!U101</f>
        <v>7.8567790806827498</v>
      </c>
      <c r="V100" s="48">
        <f>U100*ČSÚ!V101</f>
        <v>7.8504789392215502</v>
      </c>
      <c r="W100" s="48">
        <f>V100*ČSÚ!W101</f>
        <v>7.8446010767292949</v>
      </c>
      <c r="X100" s="64">
        <f>W100*ČSÚ!X101</f>
        <v>7.8391621525821176</v>
      </c>
    </row>
    <row r="101" spans="1:24" x14ac:dyDescent="0.2">
      <c r="A101" s="16" t="s">
        <v>24</v>
      </c>
      <c r="B101" s="18">
        <f>SUM(B80:B100)</f>
        <v>13332.730220056013</v>
      </c>
      <c r="C101" s="18">
        <f>SUM(C80:C100)</f>
        <v>13409.484887167466</v>
      </c>
      <c r="D101" s="18">
        <f t="shared" ref="D101:X101" si="10">SUM(D80:D100)</f>
        <v>13514.949390058886</v>
      </c>
      <c r="E101" s="18">
        <f t="shared" si="10"/>
        <v>13641.180538976958</v>
      </c>
      <c r="F101" s="18">
        <f t="shared" si="10"/>
        <v>13784.709823332125</v>
      </c>
      <c r="G101" s="18">
        <f t="shared" si="10"/>
        <v>13934.073177045964</v>
      </c>
      <c r="H101" s="18">
        <f t="shared" si="10"/>
        <v>14080.243155454666</v>
      </c>
      <c r="I101" s="18">
        <f t="shared" si="10"/>
        <v>14221.529117472877</v>
      </c>
      <c r="J101" s="18">
        <f t="shared" si="10"/>
        <v>14361.540702239938</v>
      </c>
      <c r="K101" s="18">
        <f t="shared" si="10"/>
        <v>14505.078911790099</v>
      </c>
      <c r="L101" s="18">
        <f t="shared" si="10"/>
        <v>14648.728702611113</v>
      </c>
      <c r="M101" s="18">
        <f t="shared" si="10"/>
        <v>14786.103035945112</v>
      </c>
      <c r="N101" s="18">
        <f t="shared" si="10"/>
        <v>14921.432975274942</v>
      </c>
      <c r="O101" s="18">
        <f t="shared" si="10"/>
        <v>15057.111426524301</v>
      </c>
      <c r="P101" s="18">
        <f t="shared" si="10"/>
        <v>15182.446673742124</v>
      </c>
      <c r="Q101" s="18">
        <f t="shared" si="10"/>
        <v>15295.982259897834</v>
      </c>
      <c r="R101" s="18">
        <f t="shared" si="10"/>
        <v>15399.741368600718</v>
      </c>
      <c r="S101" s="18">
        <f t="shared" si="10"/>
        <v>15493.635035765139</v>
      </c>
      <c r="T101" s="18">
        <f t="shared" si="10"/>
        <v>15607.591972757431</v>
      </c>
      <c r="U101" s="18">
        <f t="shared" si="10"/>
        <v>15737.109172465895</v>
      </c>
      <c r="V101" s="18">
        <f t="shared" si="10"/>
        <v>15856.025073576948</v>
      </c>
      <c r="W101" s="18">
        <f t="shared" si="10"/>
        <v>15952.833467253833</v>
      </c>
      <c r="X101" s="18">
        <f t="shared" si="10"/>
        <v>16021.244518696003</v>
      </c>
    </row>
    <row r="102" spans="1:24" x14ac:dyDescent="0.2">
      <c r="A102" s="14" t="s">
        <v>24</v>
      </c>
      <c r="B102" s="25">
        <f>B77+B101</f>
        <v>23648.75755435073</v>
      </c>
      <c r="C102" s="25">
        <f>C77+C101</f>
        <v>23775.11500267253</v>
      </c>
      <c r="D102" s="25">
        <f t="shared" ref="D102:X102" si="11">D77+D101</f>
        <v>23923.800220634421</v>
      </c>
      <c r="E102" s="25">
        <f t="shared" si="11"/>
        <v>24100.235388812987</v>
      </c>
      <c r="F102" s="25">
        <f t="shared" si="11"/>
        <v>24299.135613640541</v>
      </c>
      <c r="G102" s="25">
        <f t="shared" si="11"/>
        <v>24504.469182571585</v>
      </c>
      <c r="H102" s="25">
        <f t="shared" si="11"/>
        <v>24703.375489488091</v>
      </c>
      <c r="I102" s="25">
        <f t="shared" si="11"/>
        <v>24895.02718221851</v>
      </c>
      <c r="J102" s="25">
        <f t="shared" si="11"/>
        <v>25087.411172470194</v>
      </c>
      <c r="K102" s="25">
        <f t="shared" si="11"/>
        <v>25283.818867632508</v>
      </c>
      <c r="L102" s="25">
        <f t="shared" si="11"/>
        <v>25477.39066081545</v>
      </c>
      <c r="M102" s="25">
        <f t="shared" si="11"/>
        <v>25659.143424739355</v>
      </c>
      <c r="N102" s="25">
        <f t="shared" si="11"/>
        <v>25833.422856904028</v>
      </c>
      <c r="O102" s="25">
        <f t="shared" si="11"/>
        <v>26009.725709622493</v>
      </c>
      <c r="P102" s="25">
        <f t="shared" si="11"/>
        <v>26177.193249142649</v>
      </c>
      <c r="Q102" s="25">
        <f t="shared" si="11"/>
        <v>26327.61832795768</v>
      </c>
      <c r="R102" s="25">
        <f t="shared" si="11"/>
        <v>26461.515605651439</v>
      </c>
      <c r="S102" s="25">
        <f t="shared" si="11"/>
        <v>26580.625786898676</v>
      </c>
      <c r="T102" s="25">
        <f t="shared" si="11"/>
        <v>26720.354768652353</v>
      </c>
      <c r="U102" s="25">
        <f t="shared" si="11"/>
        <v>26877.029115840822</v>
      </c>
      <c r="V102" s="25">
        <f t="shared" si="11"/>
        <v>27021.415542185627</v>
      </c>
      <c r="W102" s="25">
        <f t="shared" si="11"/>
        <v>27142.092271964208</v>
      </c>
      <c r="X102" s="25">
        <f t="shared" si="11"/>
        <v>27234.278420963336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428.83166512593021</v>
      </c>
      <c r="C107" s="60">
        <f>C56/C$102*$B$102</f>
        <v>429.52068913548334</v>
      </c>
      <c r="D107" s="60">
        <f t="shared" ref="D107:X107" si="12">D56/D$102*$B$102</f>
        <v>427.07701080377643</v>
      </c>
      <c r="E107" s="60">
        <f t="shared" si="12"/>
        <v>421.60009497562015</v>
      </c>
      <c r="F107" s="60">
        <f t="shared" si="12"/>
        <v>413.13327314438845</v>
      </c>
      <c r="G107" s="60">
        <f t="shared" si="12"/>
        <v>403.05237279590381</v>
      </c>
      <c r="H107" s="60">
        <f t="shared" si="12"/>
        <v>392.79832693241781</v>
      </c>
      <c r="I107" s="60">
        <f t="shared" si="12"/>
        <v>382.80693349432113</v>
      </c>
      <c r="J107" s="60">
        <f t="shared" si="12"/>
        <v>373.08593370773201</v>
      </c>
      <c r="K107" s="60">
        <f t="shared" si="12"/>
        <v>363.75259302394687</v>
      </c>
      <c r="L107" s="60">
        <f t="shared" si="12"/>
        <v>355.09406969348618</v>
      </c>
      <c r="M107" s="60">
        <f t="shared" si="12"/>
        <v>347.4194599164374</v>
      </c>
      <c r="N107" s="60">
        <f t="shared" si="12"/>
        <v>340.82411058261926</v>
      </c>
      <c r="O107" s="60">
        <f t="shared" si="12"/>
        <v>335.30182533660172</v>
      </c>
      <c r="P107" s="60">
        <f t="shared" si="12"/>
        <v>331.07462461701294</v>
      </c>
      <c r="Q107" s="60">
        <f t="shared" si="12"/>
        <v>328.28577121885633</v>
      </c>
      <c r="R107" s="60">
        <f t="shared" si="12"/>
        <v>326.9327873655123</v>
      </c>
      <c r="S107" s="60">
        <f t="shared" si="12"/>
        <v>326.96409674427554</v>
      </c>
      <c r="T107" s="60">
        <f t="shared" si="12"/>
        <v>327.86114438015284</v>
      </c>
      <c r="U107" s="60">
        <f t="shared" si="12"/>
        <v>329.50464957124541</v>
      </c>
      <c r="V107" s="60">
        <f t="shared" si="12"/>
        <v>331.9987690081727</v>
      </c>
      <c r="W107" s="60">
        <f t="shared" si="12"/>
        <v>335.16171657021971</v>
      </c>
      <c r="X107" s="61">
        <f t="shared" si="12"/>
        <v>338.7014348091173</v>
      </c>
    </row>
    <row r="108" spans="1:24" x14ac:dyDescent="0.2">
      <c r="A108" s="15" t="s">
        <v>2</v>
      </c>
      <c r="B108" s="62">
        <f t="shared" ref="B108:C127" si="13">B57/B$102*$B$102</f>
        <v>496.96773075456662</v>
      </c>
      <c r="C108" s="11">
        <f t="shared" si="13"/>
        <v>485.28481671802336</v>
      </c>
      <c r="D108" s="11">
        <f t="shared" ref="D108:X108" si="14">D57/D$102*$B$102</f>
        <v>475.86776453538027</v>
      </c>
      <c r="E108" s="11">
        <f t="shared" si="14"/>
        <v>471.58807163023937</v>
      </c>
      <c r="F108" s="11">
        <f t="shared" si="14"/>
        <v>472.54757585205181</v>
      </c>
      <c r="G108" s="11">
        <f t="shared" si="14"/>
        <v>473.82374898424644</v>
      </c>
      <c r="H108" s="11">
        <f t="shared" si="14"/>
        <v>473.09609215629524</v>
      </c>
      <c r="I108" s="11">
        <f t="shared" si="14"/>
        <v>469.50261760721145</v>
      </c>
      <c r="J108" s="11">
        <f t="shared" si="14"/>
        <v>463.35777004650834</v>
      </c>
      <c r="K108" s="11">
        <f t="shared" si="14"/>
        <v>454.31671921597405</v>
      </c>
      <c r="L108" s="11">
        <f t="shared" si="14"/>
        <v>443.67699019215701</v>
      </c>
      <c r="M108" s="11">
        <f t="shared" si="14"/>
        <v>432.91099383026466</v>
      </c>
      <c r="N108" s="11">
        <f t="shared" si="14"/>
        <v>422.40401994761106</v>
      </c>
      <c r="O108" s="11">
        <f t="shared" si="14"/>
        <v>412.14766108976812</v>
      </c>
      <c r="P108" s="11">
        <f t="shared" si="14"/>
        <v>402.49018619094596</v>
      </c>
      <c r="Q108" s="11">
        <f t="shared" si="14"/>
        <v>393.74631382879159</v>
      </c>
      <c r="R108" s="11">
        <f t="shared" si="14"/>
        <v>386.10170241848084</v>
      </c>
      <c r="S108" s="11">
        <f t="shared" si="14"/>
        <v>379.70360939881107</v>
      </c>
      <c r="T108" s="11">
        <f t="shared" si="14"/>
        <v>374.18656639547044</v>
      </c>
      <c r="U108" s="11">
        <f t="shared" si="14"/>
        <v>369.71664871170123</v>
      </c>
      <c r="V108" s="11">
        <f t="shared" si="14"/>
        <v>366.75594103465806</v>
      </c>
      <c r="W108" s="11">
        <f t="shared" si="14"/>
        <v>365.46806549620715</v>
      </c>
      <c r="X108" s="12">
        <f t="shared" si="14"/>
        <v>365.8858185811838</v>
      </c>
    </row>
    <row r="109" spans="1:24" x14ac:dyDescent="0.2">
      <c r="A109" s="15" t="s">
        <v>3</v>
      </c>
      <c r="B109" s="62">
        <f t="shared" si="13"/>
        <v>525.43631144054928</v>
      </c>
      <c r="C109" s="11">
        <f t="shared" si="13"/>
        <v>547.7569913869396</v>
      </c>
      <c r="D109" s="11">
        <f t="shared" ref="D109:X109" si="15">D58/D$102*$B$102</f>
        <v>563.92709870885756</v>
      </c>
      <c r="E109" s="11">
        <f t="shared" si="15"/>
        <v>568.7088740853336</v>
      </c>
      <c r="F109" s="11">
        <f t="shared" si="15"/>
        <v>560.96320539901296</v>
      </c>
      <c r="G109" s="11">
        <f t="shared" si="15"/>
        <v>546.52093644610409</v>
      </c>
      <c r="H109" s="11">
        <f t="shared" si="15"/>
        <v>532.12275099674901</v>
      </c>
      <c r="I109" s="11">
        <f t="shared" si="15"/>
        <v>520.96964245630511</v>
      </c>
      <c r="J109" s="11">
        <f t="shared" si="15"/>
        <v>516.11904862568383</v>
      </c>
      <c r="K109" s="11">
        <f t="shared" si="15"/>
        <v>517.35659558990108</v>
      </c>
      <c r="L109" s="11">
        <f t="shared" si="15"/>
        <v>519.12977842591226</v>
      </c>
      <c r="M109" s="11">
        <f t="shared" si="15"/>
        <v>518.82290276125354</v>
      </c>
      <c r="N109" s="11">
        <f t="shared" si="15"/>
        <v>515.38100573826512</v>
      </c>
      <c r="O109" s="11">
        <f t="shared" si="15"/>
        <v>509.1151202231294</v>
      </c>
      <c r="P109" s="11">
        <f t="shared" si="15"/>
        <v>499.91724820642196</v>
      </c>
      <c r="Q109" s="11">
        <f t="shared" si="15"/>
        <v>489.19531462215201</v>
      </c>
      <c r="R109" s="11">
        <f t="shared" si="15"/>
        <v>478.36048046842558</v>
      </c>
      <c r="S109" s="11">
        <f t="shared" si="15"/>
        <v>467.88053633751127</v>
      </c>
      <c r="T109" s="11">
        <f t="shared" si="15"/>
        <v>457.29566717713561</v>
      </c>
      <c r="U109" s="11">
        <f t="shared" si="15"/>
        <v>446.89672398825127</v>
      </c>
      <c r="V109" s="11">
        <f t="shared" si="15"/>
        <v>437.40842371630731</v>
      </c>
      <c r="W109" s="11">
        <f t="shared" si="15"/>
        <v>429.23194817392385</v>
      </c>
      <c r="X109" s="12">
        <f t="shared" si="15"/>
        <v>422.6268711246563</v>
      </c>
    </row>
    <row r="110" spans="1:24" x14ac:dyDescent="0.2">
      <c r="A110" s="15" t="s">
        <v>4</v>
      </c>
      <c r="B110" s="62">
        <f t="shared" si="13"/>
        <v>610.24255991797327</v>
      </c>
      <c r="C110" s="11">
        <f t="shared" si="13"/>
        <v>616.33318447778538</v>
      </c>
      <c r="D110" s="11">
        <f t="shared" ref="D110:X110" si="16">D59/D$102*$B$102</f>
        <v>625.6146845515409</v>
      </c>
      <c r="E110" s="11">
        <f t="shared" si="16"/>
        <v>639.81279903226005</v>
      </c>
      <c r="F110" s="11">
        <f t="shared" si="16"/>
        <v>661.86273900496212</v>
      </c>
      <c r="G110" s="11">
        <f t="shared" si="16"/>
        <v>690.18509398759977</v>
      </c>
      <c r="H110" s="11">
        <f t="shared" si="16"/>
        <v>716.94811453226657</v>
      </c>
      <c r="I110" s="11">
        <f t="shared" si="16"/>
        <v>736.53500485715927</v>
      </c>
      <c r="J110" s="11">
        <f t="shared" si="16"/>
        <v>742.39965881757405</v>
      </c>
      <c r="K110" s="11">
        <f t="shared" si="16"/>
        <v>732.64440592279595</v>
      </c>
      <c r="L110" s="11">
        <f t="shared" si="16"/>
        <v>714.49397973704822</v>
      </c>
      <c r="M110" s="11">
        <f t="shared" si="16"/>
        <v>696.50725729285205</v>
      </c>
      <c r="N110" s="11">
        <f t="shared" si="16"/>
        <v>682.68383504965789</v>
      </c>
      <c r="O110" s="11">
        <f t="shared" si="16"/>
        <v>676.96345149195565</v>
      </c>
      <c r="P110" s="11">
        <f t="shared" si="16"/>
        <v>679.45859168512936</v>
      </c>
      <c r="Q110" s="11">
        <f t="shared" si="16"/>
        <v>683.00943031032637</v>
      </c>
      <c r="R110" s="11">
        <f t="shared" si="16"/>
        <v>683.95427029235236</v>
      </c>
      <c r="S110" s="11">
        <f t="shared" si="16"/>
        <v>680.97237385879032</v>
      </c>
      <c r="T110" s="11">
        <f t="shared" si="16"/>
        <v>673.79245386753416</v>
      </c>
      <c r="U110" s="11">
        <f t="shared" si="16"/>
        <v>662.09025271390033</v>
      </c>
      <c r="V110" s="11">
        <f t="shared" si="16"/>
        <v>648.25380157720429</v>
      </c>
      <c r="W110" s="11">
        <f t="shared" si="16"/>
        <v>634.42090595751722</v>
      </c>
      <c r="X110" s="12">
        <f t="shared" si="16"/>
        <v>621.33873933295331</v>
      </c>
    </row>
    <row r="111" spans="1:24" x14ac:dyDescent="0.2">
      <c r="A111" s="15" t="s">
        <v>5</v>
      </c>
      <c r="B111" s="62">
        <f t="shared" si="13"/>
        <v>657.32296065714308</v>
      </c>
      <c r="C111" s="11">
        <f t="shared" si="13"/>
        <v>626.78751259788942</v>
      </c>
      <c r="D111" s="11">
        <f t="shared" ref="D111:X111" si="17">D60/D$102*$B$102</f>
        <v>609.90207158195881</v>
      </c>
      <c r="E111" s="11">
        <f t="shared" si="17"/>
        <v>603.21794803573187</v>
      </c>
      <c r="F111" s="11">
        <f t="shared" si="17"/>
        <v>600.26274307474262</v>
      </c>
      <c r="G111" s="11">
        <f t="shared" si="17"/>
        <v>599.08098893614056</v>
      </c>
      <c r="H111" s="11">
        <f t="shared" si="17"/>
        <v>602.09568779135793</v>
      </c>
      <c r="I111" s="11">
        <f t="shared" si="17"/>
        <v>609.83768754989376</v>
      </c>
      <c r="J111" s="11">
        <f t="shared" si="17"/>
        <v>622.82543054790119</v>
      </c>
      <c r="K111" s="11">
        <f t="shared" si="17"/>
        <v>643.66666989047803</v>
      </c>
      <c r="L111" s="11">
        <f t="shared" si="17"/>
        <v>670.68022772835764</v>
      </c>
      <c r="M111" s="11">
        <f t="shared" si="17"/>
        <v>696.40186253087654</v>
      </c>
      <c r="N111" s="11">
        <f t="shared" si="17"/>
        <v>715.39354020094822</v>
      </c>
      <c r="O111" s="11">
        <f t="shared" si="17"/>
        <v>721.40689208744755</v>
      </c>
      <c r="P111" s="11">
        <f t="shared" si="17"/>
        <v>713.00027491501169</v>
      </c>
      <c r="Q111" s="11">
        <f t="shared" si="17"/>
        <v>696.98283277660028</v>
      </c>
      <c r="R111" s="11">
        <f t="shared" si="17"/>
        <v>681.16592209348948</v>
      </c>
      <c r="S111" s="11">
        <f t="shared" si="17"/>
        <v>669.41153760977477</v>
      </c>
      <c r="T111" s="11">
        <f t="shared" si="17"/>
        <v>664.85416859137445</v>
      </c>
      <c r="U111" s="11">
        <f t="shared" si="17"/>
        <v>667.47776758693067</v>
      </c>
      <c r="V111" s="11">
        <f t="shared" si="17"/>
        <v>670.9903958891108</v>
      </c>
      <c r="W111" s="11">
        <f t="shared" si="17"/>
        <v>672.19378873174151</v>
      </c>
      <c r="X111" s="12">
        <f t="shared" si="17"/>
        <v>669.97727312839277</v>
      </c>
    </row>
    <row r="112" spans="1:24" x14ac:dyDescent="0.2">
      <c r="A112" s="15" t="s">
        <v>6</v>
      </c>
      <c r="B112" s="62">
        <f t="shared" si="13"/>
        <v>722.43041447187443</v>
      </c>
      <c r="C112" s="11">
        <f t="shared" si="13"/>
        <v>704.42176040996867</v>
      </c>
      <c r="D112" s="11">
        <f t="shared" ref="D112:X112" si="18">D61/D$102*$B$102</f>
        <v>672.8409186866578</v>
      </c>
      <c r="E112" s="11">
        <f t="shared" si="18"/>
        <v>632.61414897944178</v>
      </c>
      <c r="F112" s="11">
        <f t="shared" si="18"/>
        <v>593.49876981130058</v>
      </c>
      <c r="G112" s="11">
        <f t="shared" si="18"/>
        <v>558.96867265903472</v>
      </c>
      <c r="H112" s="11">
        <f t="shared" si="18"/>
        <v>531.5941014255701</v>
      </c>
      <c r="I112" s="11">
        <f t="shared" si="18"/>
        <v>517.0259346159288</v>
      </c>
      <c r="J112" s="11">
        <f t="shared" si="18"/>
        <v>511.24629115198974</v>
      </c>
      <c r="K112" s="11">
        <f t="shared" si="18"/>
        <v>508.81805389518041</v>
      </c>
      <c r="L112" s="11">
        <f t="shared" si="18"/>
        <v>507.99078834705858</v>
      </c>
      <c r="M112" s="11">
        <f t="shared" si="18"/>
        <v>510.63029904635101</v>
      </c>
      <c r="N112" s="11">
        <f t="shared" si="18"/>
        <v>517.06886763182968</v>
      </c>
      <c r="O112" s="11">
        <f t="shared" si="18"/>
        <v>527.70372883313632</v>
      </c>
      <c r="P112" s="11">
        <f t="shared" si="18"/>
        <v>544.9321051412013</v>
      </c>
      <c r="Q112" s="11">
        <f t="shared" si="18"/>
        <v>567.47904795116676</v>
      </c>
      <c r="R112" s="11">
        <f t="shared" si="18"/>
        <v>589.16608865280796</v>
      </c>
      <c r="S112" s="11">
        <f t="shared" si="18"/>
        <v>605.65333799843165</v>
      </c>
      <c r="T112" s="11">
        <f t="shared" si="18"/>
        <v>611.24658285399232</v>
      </c>
      <c r="U112" s="11">
        <f t="shared" si="18"/>
        <v>604.56263782768372</v>
      </c>
      <c r="V112" s="11">
        <f t="shared" si="18"/>
        <v>591.59562387628364</v>
      </c>
      <c r="W112" s="11">
        <f t="shared" si="18"/>
        <v>578.94091855884699</v>
      </c>
      <c r="X112" s="12">
        <f t="shared" si="18"/>
        <v>569.86337166046735</v>
      </c>
    </row>
    <row r="113" spans="1:24" x14ac:dyDescent="0.2">
      <c r="A113" s="15" t="s">
        <v>7</v>
      </c>
      <c r="B113" s="62">
        <f t="shared" si="13"/>
        <v>784.45032616030585</v>
      </c>
      <c r="C113" s="11">
        <f t="shared" si="13"/>
        <v>775.87184186378397</v>
      </c>
      <c r="D113" s="11">
        <f t="shared" ref="D113:X113" si="19">D62/D$102*$B$102</f>
        <v>763.5155099873615</v>
      </c>
      <c r="E113" s="11">
        <f t="shared" si="19"/>
        <v>753.25154497952781</v>
      </c>
      <c r="F113" s="11">
        <f t="shared" si="19"/>
        <v>740.82433512318721</v>
      </c>
      <c r="G113" s="11">
        <f t="shared" si="19"/>
        <v>724.86194278262565</v>
      </c>
      <c r="H113" s="11">
        <f t="shared" si="19"/>
        <v>703.94098761602572</v>
      </c>
      <c r="I113" s="11">
        <f t="shared" si="19"/>
        <v>672.98146977673514</v>
      </c>
      <c r="J113" s="11">
        <f t="shared" si="19"/>
        <v>633.90307540745107</v>
      </c>
      <c r="K113" s="11">
        <f t="shared" si="19"/>
        <v>596.34974167277323</v>
      </c>
      <c r="L113" s="11">
        <f t="shared" si="19"/>
        <v>563.37698463922095</v>
      </c>
      <c r="M113" s="11">
        <f t="shared" si="19"/>
        <v>537.34072133547829</v>
      </c>
      <c r="N113" s="11">
        <f t="shared" si="19"/>
        <v>523.58544264398154</v>
      </c>
      <c r="O113" s="11">
        <f t="shared" si="19"/>
        <v>518.24494236965268</v>
      </c>
      <c r="P113" s="11">
        <f t="shared" si="19"/>
        <v>516.37378332962817</v>
      </c>
      <c r="Q113" s="11">
        <f t="shared" si="19"/>
        <v>516.31909054786718</v>
      </c>
      <c r="R113" s="11">
        <f t="shared" si="19"/>
        <v>519.71145343958892</v>
      </c>
      <c r="S113" s="11">
        <f t="shared" si="19"/>
        <v>526.94319203075224</v>
      </c>
      <c r="T113" s="11">
        <f t="shared" si="19"/>
        <v>537.90589801084639</v>
      </c>
      <c r="U113" s="11">
        <f t="shared" si="19"/>
        <v>554.79545381232356</v>
      </c>
      <c r="V113" s="11">
        <f t="shared" si="19"/>
        <v>576.79182793106645</v>
      </c>
      <c r="W113" s="11">
        <f t="shared" si="19"/>
        <v>598.12879306543812</v>
      </c>
      <c r="X113" s="12">
        <f t="shared" si="19"/>
        <v>614.72909101522828</v>
      </c>
    </row>
    <row r="114" spans="1:24" x14ac:dyDescent="0.2">
      <c r="A114" s="15" t="s">
        <v>8</v>
      </c>
      <c r="B114" s="62">
        <f t="shared" si="13"/>
        <v>875.70811634646338</v>
      </c>
      <c r="C114" s="11">
        <f t="shared" si="13"/>
        <v>840.80697503004626</v>
      </c>
      <c r="D114" s="11">
        <f t="shared" ref="D114:X114" si="20">D63/D$102*$B$102</f>
        <v>815.24180891022183</v>
      </c>
      <c r="E114" s="11">
        <f t="shared" si="20"/>
        <v>801.00325435052662</v>
      </c>
      <c r="F114" s="11">
        <f t="shared" si="20"/>
        <v>788.98480145404892</v>
      </c>
      <c r="G114" s="11">
        <f t="shared" si="20"/>
        <v>777.77963716215208</v>
      </c>
      <c r="H114" s="11">
        <f t="shared" si="20"/>
        <v>766.15882904714567</v>
      </c>
      <c r="I114" s="11">
        <f t="shared" si="20"/>
        <v>753.64675578388517</v>
      </c>
      <c r="J114" s="11">
        <f t="shared" si="20"/>
        <v>743.37422234349015</v>
      </c>
      <c r="K114" s="11">
        <f t="shared" si="20"/>
        <v>731.56749797925897</v>
      </c>
      <c r="L114" s="11">
        <f t="shared" si="20"/>
        <v>716.59560488311342</v>
      </c>
      <c r="M114" s="11">
        <f t="shared" si="20"/>
        <v>696.93800450626713</v>
      </c>
      <c r="N114" s="11">
        <f t="shared" si="20"/>
        <v>667.5148238613823</v>
      </c>
      <c r="O114" s="11">
        <f t="shared" si="20"/>
        <v>630.13140430096007</v>
      </c>
      <c r="P114" s="11">
        <f t="shared" si="20"/>
        <v>594.44399423696996</v>
      </c>
      <c r="Q114" s="11">
        <f t="shared" si="20"/>
        <v>563.39464904949909</v>
      </c>
      <c r="R114" s="11">
        <f t="shared" si="20"/>
        <v>539.0630609531662</v>
      </c>
      <c r="S114" s="11">
        <f t="shared" si="20"/>
        <v>526.74517665884389</v>
      </c>
      <c r="T114" s="11">
        <f t="shared" si="20"/>
        <v>522.22137411784695</v>
      </c>
      <c r="U114" s="11">
        <f t="shared" si="20"/>
        <v>520.57300781070023</v>
      </c>
      <c r="V114" s="11">
        <f t="shared" si="20"/>
        <v>520.6069981063589</v>
      </c>
      <c r="W114" s="11">
        <f t="shared" si="20"/>
        <v>524.15579132440473</v>
      </c>
      <c r="X114" s="12">
        <f t="shared" si="20"/>
        <v>531.73742018495273</v>
      </c>
    </row>
    <row r="115" spans="1:24" x14ac:dyDescent="0.2">
      <c r="A115" s="15" t="s">
        <v>9</v>
      </c>
      <c r="B115" s="62">
        <f t="shared" si="13"/>
        <v>934.01725789128807</v>
      </c>
      <c r="C115" s="11">
        <f t="shared" si="13"/>
        <v>921.90697633396883</v>
      </c>
      <c r="D115" s="11">
        <f t="shared" ref="D115:X115" si="21">D64/D$102*$B$102</f>
        <v>893.97700107994922</v>
      </c>
      <c r="E115" s="11">
        <f t="shared" si="21"/>
        <v>856.34218959662178</v>
      </c>
      <c r="F115" s="11">
        <f t="shared" si="21"/>
        <v>817.3418775893067</v>
      </c>
      <c r="G115" s="11">
        <f t="shared" si="21"/>
        <v>780.71627922813025</v>
      </c>
      <c r="H115" s="11">
        <f t="shared" si="21"/>
        <v>747.23158671661861</v>
      </c>
      <c r="I115" s="11">
        <f t="shared" si="21"/>
        <v>723.99133329966116</v>
      </c>
      <c r="J115" s="11">
        <f t="shared" si="21"/>
        <v>711.25766066890537</v>
      </c>
      <c r="K115" s="11">
        <f t="shared" si="21"/>
        <v>700.99674999634681</v>
      </c>
      <c r="L115" s="11">
        <f t="shared" si="21"/>
        <v>691.68676328275001</v>
      </c>
      <c r="M115" s="11">
        <f t="shared" si="21"/>
        <v>682.12348214174528</v>
      </c>
      <c r="N115" s="11">
        <f t="shared" si="21"/>
        <v>671.7494696683915</v>
      </c>
      <c r="O115" s="11">
        <f t="shared" si="21"/>
        <v>663.28310014507792</v>
      </c>
      <c r="P115" s="11">
        <f t="shared" si="21"/>
        <v>653.75576036651296</v>
      </c>
      <c r="Q115" s="11">
        <f t="shared" si="21"/>
        <v>641.73667171266914</v>
      </c>
      <c r="R115" s="11">
        <f t="shared" si="21"/>
        <v>625.60623078056108</v>
      </c>
      <c r="S115" s="11">
        <f t="shared" si="21"/>
        <v>600.88148660930028</v>
      </c>
      <c r="T115" s="11">
        <f t="shared" si="21"/>
        <v>568.55278453758558</v>
      </c>
      <c r="U115" s="11">
        <f t="shared" si="21"/>
        <v>537.10409908602276</v>
      </c>
      <c r="V115" s="11">
        <f t="shared" si="21"/>
        <v>509.65359809557373</v>
      </c>
      <c r="W115" s="11">
        <f t="shared" si="21"/>
        <v>488.28588283256477</v>
      </c>
      <c r="X115" s="12">
        <f t="shared" si="21"/>
        <v>477.81960536848987</v>
      </c>
    </row>
    <row r="116" spans="1:24" x14ac:dyDescent="0.2">
      <c r="A116" s="15" t="s">
        <v>10</v>
      </c>
      <c r="B116" s="62">
        <f t="shared" si="13"/>
        <v>673.58842793251324</v>
      </c>
      <c r="C116" s="11">
        <f t="shared" si="13"/>
        <v>712.31319148109003</v>
      </c>
      <c r="D116" s="11">
        <f t="shared" ref="D116:X116" si="22">D65/D$102*$B$102</f>
        <v>747.67688936667798</v>
      </c>
      <c r="E116" s="11">
        <f t="shared" si="22"/>
        <v>775.19103219491183</v>
      </c>
      <c r="F116" s="11">
        <f t="shared" si="22"/>
        <v>791.89655858360049</v>
      </c>
      <c r="G116" s="11">
        <f t="shared" si="22"/>
        <v>793.77244341227436</v>
      </c>
      <c r="H116" s="11">
        <f t="shared" si="22"/>
        <v>781.02033344689517</v>
      </c>
      <c r="I116" s="11">
        <f t="shared" si="22"/>
        <v>756.80168069233127</v>
      </c>
      <c r="J116" s="11">
        <f t="shared" si="22"/>
        <v>724.982311704616</v>
      </c>
      <c r="K116" s="11">
        <f t="shared" si="22"/>
        <v>692.56145155697243</v>
      </c>
      <c r="L116" s="11">
        <f t="shared" si="22"/>
        <v>662.35650456925885</v>
      </c>
      <c r="M116" s="11">
        <f t="shared" si="22"/>
        <v>634.87378876160483</v>
      </c>
      <c r="N116" s="11">
        <f t="shared" si="22"/>
        <v>615.95796611154822</v>
      </c>
      <c r="O116" s="11">
        <f t="shared" si="22"/>
        <v>605.81407983572058</v>
      </c>
      <c r="P116" s="11">
        <f t="shared" si="22"/>
        <v>598.01473097706651</v>
      </c>
      <c r="Q116" s="11">
        <f t="shared" si="22"/>
        <v>591.30006261253197</v>
      </c>
      <c r="R116" s="11">
        <f t="shared" si="22"/>
        <v>584.41884360647134</v>
      </c>
      <c r="S116" s="11">
        <f t="shared" si="22"/>
        <v>576.95686091318794</v>
      </c>
      <c r="T116" s="11">
        <f t="shared" si="22"/>
        <v>570.67594184047107</v>
      </c>
      <c r="U116" s="11">
        <f t="shared" si="22"/>
        <v>562.90195466960256</v>
      </c>
      <c r="V116" s="11">
        <f t="shared" si="22"/>
        <v>552.87460116044144</v>
      </c>
      <c r="W116" s="11">
        <f t="shared" si="22"/>
        <v>539.4485921393059</v>
      </c>
      <c r="X116" s="12">
        <f t="shared" si="22"/>
        <v>518.89398428232369</v>
      </c>
    </row>
    <row r="117" spans="1:24" x14ac:dyDescent="0.2">
      <c r="A117" s="15" t="s">
        <v>11</v>
      </c>
      <c r="B117" s="62">
        <f t="shared" si="13"/>
        <v>549.94416590040157</v>
      </c>
      <c r="C117" s="11">
        <f t="shared" si="13"/>
        <v>541.72968958361378</v>
      </c>
      <c r="D117" s="11">
        <f t="shared" ref="D117:X117" si="23">D66/D$102*$B$102</f>
        <v>538.11486065500344</v>
      </c>
      <c r="E117" s="11">
        <f t="shared" si="23"/>
        <v>543.07710994853596</v>
      </c>
      <c r="F117" s="11">
        <f t="shared" si="23"/>
        <v>555.98483581867674</v>
      </c>
      <c r="G117" s="11">
        <f t="shared" si="23"/>
        <v>579.39499703059607</v>
      </c>
      <c r="H117" s="11">
        <f t="shared" si="23"/>
        <v>610.7798313923787</v>
      </c>
      <c r="I117" s="11">
        <f t="shared" si="23"/>
        <v>640.51031632980596</v>
      </c>
      <c r="J117" s="11">
        <f t="shared" si="23"/>
        <v>663.89176090004435</v>
      </c>
      <c r="K117" s="11">
        <f t="shared" si="23"/>
        <v>678.54240085033803</v>
      </c>
      <c r="L117" s="11">
        <f t="shared" si="23"/>
        <v>680.80606629009094</v>
      </c>
      <c r="M117" s="11">
        <f t="shared" si="23"/>
        <v>670.72473018911228</v>
      </c>
      <c r="N117" s="11">
        <f t="shared" si="23"/>
        <v>650.78327986577244</v>
      </c>
      <c r="O117" s="11">
        <f t="shared" si="23"/>
        <v>624.21578878406808</v>
      </c>
      <c r="P117" s="11">
        <f t="shared" si="23"/>
        <v>597.36791390762176</v>
      </c>
      <c r="Q117" s="11">
        <f t="shared" si="23"/>
        <v>572.6500566727974</v>
      </c>
      <c r="R117" s="11">
        <f t="shared" si="23"/>
        <v>550.26662873671444</v>
      </c>
      <c r="S117" s="11">
        <f t="shared" si="23"/>
        <v>535.31242934647651</v>
      </c>
      <c r="T117" s="11">
        <f t="shared" si="23"/>
        <v>527.4788419628353</v>
      </c>
      <c r="U117" s="11">
        <f t="shared" si="23"/>
        <v>521.12274954021825</v>
      </c>
      <c r="V117" s="11">
        <f t="shared" si="23"/>
        <v>515.5917818498333</v>
      </c>
      <c r="W117" s="11">
        <f t="shared" si="23"/>
        <v>510.03056302420515</v>
      </c>
      <c r="X117" s="12">
        <f t="shared" si="23"/>
        <v>504.20056089251193</v>
      </c>
    </row>
    <row r="118" spans="1:24" x14ac:dyDescent="0.2">
      <c r="A118" s="15" t="s">
        <v>12</v>
      </c>
      <c r="B118" s="62">
        <f t="shared" si="13"/>
        <v>489.96798881151915</v>
      </c>
      <c r="C118" s="11">
        <f t="shared" si="13"/>
        <v>502.40761650305694</v>
      </c>
      <c r="D118" s="11">
        <f t="shared" ref="D118:X118" si="24">D67/D$102*$B$102</f>
        <v>516.34464323899886</v>
      </c>
      <c r="E118" s="11">
        <f t="shared" si="24"/>
        <v>523.59648003419045</v>
      </c>
      <c r="F118" s="11">
        <f t="shared" si="24"/>
        <v>525.95793558228922</v>
      </c>
      <c r="G118" s="11">
        <f t="shared" si="24"/>
        <v>521.2873134799562</v>
      </c>
      <c r="H118" s="11">
        <f t="shared" si="24"/>
        <v>512.30656183526992</v>
      </c>
      <c r="I118" s="11">
        <f t="shared" si="24"/>
        <v>508.64579396531724</v>
      </c>
      <c r="J118" s="11">
        <f t="shared" si="24"/>
        <v>513.48358014732037</v>
      </c>
      <c r="K118" s="11">
        <f t="shared" si="24"/>
        <v>526.19718618334207</v>
      </c>
      <c r="L118" s="11">
        <f t="shared" si="24"/>
        <v>549.05414129444614</v>
      </c>
      <c r="M118" s="11">
        <f t="shared" si="24"/>
        <v>579.61869831826095</v>
      </c>
      <c r="N118" s="11">
        <f t="shared" si="24"/>
        <v>608.6459223417412</v>
      </c>
      <c r="O118" s="11">
        <f t="shared" si="24"/>
        <v>631.61292339278566</v>
      </c>
      <c r="P118" s="11">
        <f t="shared" si="24"/>
        <v>646.60506920325133</v>
      </c>
      <c r="Q118" s="11">
        <f t="shared" si="24"/>
        <v>650.19457788298496</v>
      </c>
      <c r="R118" s="11">
        <f t="shared" si="24"/>
        <v>642.14016597407715</v>
      </c>
      <c r="S118" s="11">
        <f t="shared" si="24"/>
        <v>624.74738767517863</v>
      </c>
      <c r="T118" s="11">
        <f t="shared" si="24"/>
        <v>600.4363248584275</v>
      </c>
      <c r="U118" s="11">
        <f t="shared" si="24"/>
        <v>575.20441418088615</v>
      </c>
      <c r="V118" s="11">
        <f t="shared" si="24"/>
        <v>551.89121697950895</v>
      </c>
      <c r="W118" s="11">
        <f t="shared" si="24"/>
        <v>530.94825373333845</v>
      </c>
      <c r="X118" s="12">
        <f t="shared" si="24"/>
        <v>517.36564982699554</v>
      </c>
    </row>
    <row r="119" spans="1:24" x14ac:dyDescent="0.2">
      <c r="A119" s="15" t="s">
        <v>13</v>
      </c>
      <c r="B119" s="62">
        <f t="shared" si="13"/>
        <v>474.24941173645789</v>
      </c>
      <c r="C119" s="11">
        <f t="shared" si="13"/>
        <v>457.0826866713528</v>
      </c>
      <c r="D119" s="11">
        <f t="shared" ref="D119:X119" si="25">D68/D$102*$B$102</f>
        <v>438.27125010063543</v>
      </c>
      <c r="E119" s="11">
        <f t="shared" si="25"/>
        <v>421.4054914225265</v>
      </c>
      <c r="F119" s="11">
        <f t="shared" si="25"/>
        <v>408.35344928535346</v>
      </c>
      <c r="G119" s="11">
        <f t="shared" si="25"/>
        <v>405.71418133653879</v>
      </c>
      <c r="H119" s="11">
        <f t="shared" si="25"/>
        <v>415.35753404133436</v>
      </c>
      <c r="I119" s="11">
        <f t="shared" si="25"/>
        <v>426.71567249407207</v>
      </c>
      <c r="J119" s="11">
        <f t="shared" si="25"/>
        <v>432.90091946429908</v>
      </c>
      <c r="K119" s="11">
        <f t="shared" si="25"/>
        <v>435.33101724517002</v>
      </c>
      <c r="L119" s="11">
        <f t="shared" si="25"/>
        <v>432.14724674625467</v>
      </c>
      <c r="M119" s="11">
        <f t="shared" si="25"/>
        <v>425.57189677903364</v>
      </c>
      <c r="N119" s="11">
        <f t="shared" si="25"/>
        <v>423.43463239575192</v>
      </c>
      <c r="O119" s="11">
        <f t="shared" si="25"/>
        <v>428.30490097149413</v>
      </c>
      <c r="P119" s="11">
        <f t="shared" si="25"/>
        <v>439.94426985801095</v>
      </c>
      <c r="Q119" s="11">
        <f t="shared" si="25"/>
        <v>460.3536509567694</v>
      </c>
      <c r="R119" s="11">
        <f t="shared" si="25"/>
        <v>487.40520523735654</v>
      </c>
      <c r="S119" s="11">
        <f t="shared" si="25"/>
        <v>513.37153073878619</v>
      </c>
      <c r="T119" s="11">
        <f t="shared" si="25"/>
        <v>533.88969674034968</v>
      </c>
      <c r="U119" s="11">
        <f t="shared" si="25"/>
        <v>547.14993087582241</v>
      </c>
      <c r="V119" s="11">
        <f t="shared" si="25"/>
        <v>550.69208629091645</v>
      </c>
      <c r="W119" s="11">
        <f t="shared" si="25"/>
        <v>544.57030356599432</v>
      </c>
      <c r="X119" s="12">
        <f t="shared" si="25"/>
        <v>530.76089402090031</v>
      </c>
    </row>
    <row r="120" spans="1:24" x14ac:dyDescent="0.2">
      <c r="A120" s="15" t="s">
        <v>14</v>
      </c>
      <c r="B120" s="62">
        <f t="shared" si="13"/>
        <v>441.65676357134248</v>
      </c>
      <c r="C120" s="11">
        <f t="shared" si="13"/>
        <v>438.47963126604259</v>
      </c>
      <c r="D120" s="11">
        <f t="shared" ref="D120:X120" si="26">D69/D$102*$B$102</f>
        <v>435.06713363768534</v>
      </c>
      <c r="E120" s="11">
        <f t="shared" si="26"/>
        <v>429.19860895146331</v>
      </c>
      <c r="F120" s="11">
        <f t="shared" si="26"/>
        <v>420.95970169015743</v>
      </c>
      <c r="G120" s="11">
        <f t="shared" si="26"/>
        <v>409.37731029198284</v>
      </c>
      <c r="H120" s="11">
        <f t="shared" si="26"/>
        <v>394.11628043241615</v>
      </c>
      <c r="I120" s="11">
        <f t="shared" si="26"/>
        <v>378.06416170513256</v>
      </c>
      <c r="J120" s="11">
        <f t="shared" si="26"/>
        <v>364.12632087671903</v>
      </c>
      <c r="K120" s="11">
        <f t="shared" si="26"/>
        <v>353.76008323759504</v>
      </c>
      <c r="L120" s="11">
        <f t="shared" si="26"/>
        <v>352.52780008938424</v>
      </c>
      <c r="M120" s="11">
        <f t="shared" si="26"/>
        <v>361.97582710634379</v>
      </c>
      <c r="N120" s="11">
        <f t="shared" si="26"/>
        <v>372.82038827751597</v>
      </c>
      <c r="O120" s="11">
        <f t="shared" si="26"/>
        <v>379.05391445328905</v>
      </c>
      <c r="P120" s="11">
        <f t="shared" si="26"/>
        <v>382.15215894934011</v>
      </c>
      <c r="Q120" s="11">
        <f t="shared" si="26"/>
        <v>380.56571619715203</v>
      </c>
      <c r="R120" s="11">
        <f t="shared" si="26"/>
        <v>376.13738386435654</v>
      </c>
      <c r="S120" s="11">
        <f t="shared" si="26"/>
        <v>375.74014017395115</v>
      </c>
      <c r="T120" s="11">
        <f t="shared" si="26"/>
        <v>381.25187210157458</v>
      </c>
      <c r="U120" s="11">
        <f t="shared" si="26"/>
        <v>392.40455688564543</v>
      </c>
      <c r="V120" s="11">
        <f t="shared" si="26"/>
        <v>411.33222500101601</v>
      </c>
      <c r="W120" s="11">
        <f t="shared" si="26"/>
        <v>436.34885858706741</v>
      </c>
      <c r="X120" s="12">
        <f t="shared" si="26"/>
        <v>460.63766203548641</v>
      </c>
    </row>
    <row r="121" spans="1:24" x14ac:dyDescent="0.2">
      <c r="A121" s="15" t="s">
        <v>15</v>
      </c>
      <c r="B121" s="62">
        <f t="shared" si="13"/>
        <v>495.35872557659002</v>
      </c>
      <c r="C121" s="11">
        <f t="shared" si="13"/>
        <v>509.43733927128551</v>
      </c>
      <c r="D121" s="11">
        <f t="shared" ref="D121:X121" si="27">D70/D$102*$B$102</f>
        <v>523.46488085979706</v>
      </c>
      <c r="E121" s="11">
        <f t="shared" si="27"/>
        <v>530.28758184479204</v>
      </c>
      <c r="F121" s="11">
        <f t="shared" si="27"/>
        <v>525.47131639042323</v>
      </c>
      <c r="G121" s="11">
        <f t="shared" si="27"/>
        <v>519.71355479438182</v>
      </c>
      <c r="H121" s="11">
        <f t="shared" si="27"/>
        <v>516.05744898804369</v>
      </c>
      <c r="I121" s="11">
        <f t="shared" si="27"/>
        <v>512.55904854785115</v>
      </c>
      <c r="J121" s="11">
        <f t="shared" si="27"/>
        <v>506.91455256903288</v>
      </c>
      <c r="K121" s="11">
        <f t="shared" si="27"/>
        <v>498.78093558247627</v>
      </c>
      <c r="L121" s="11">
        <f t="shared" si="27"/>
        <v>486.70230534276664</v>
      </c>
      <c r="M121" s="11">
        <f t="shared" si="27"/>
        <v>470.13581000283216</v>
      </c>
      <c r="N121" s="11">
        <f t="shared" si="27"/>
        <v>452.53620352734544</v>
      </c>
      <c r="O121" s="11">
        <f t="shared" si="27"/>
        <v>437.43917164776366</v>
      </c>
      <c r="P121" s="11">
        <f t="shared" si="27"/>
        <v>426.80766537954372</v>
      </c>
      <c r="Q121" s="11">
        <f t="shared" si="27"/>
        <v>427.39359355743187</v>
      </c>
      <c r="R121" s="11">
        <f t="shared" si="27"/>
        <v>440.93174972022155</v>
      </c>
      <c r="S121" s="11">
        <f t="shared" si="27"/>
        <v>456.18227329034482</v>
      </c>
      <c r="T121" s="11">
        <f t="shared" si="27"/>
        <v>465.38210040124261</v>
      </c>
      <c r="U121" s="11">
        <f t="shared" si="27"/>
        <v>470.22791755184193</v>
      </c>
      <c r="V121" s="11">
        <f t="shared" si="27"/>
        <v>469.2903214925247</v>
      </c>
      <c r="W121" s="11">
        <f t="shared" si="27"/>
        <v>465.12330963628762</v>
      </c>
      <c r="X121" s="12">
        <f t="shared" si="27"/>
        <v>466.21525166918087</v>
      </c>
    </row>
    <row r="122" spans="1:24" x14ac:dyDescent="0.2">
      <c r="A122" s="15" t="s">
        <v>16</v>
      </c>
      <c r="B122" s="62">
        <f t="shared" si="13"/>
        <v>428.12915467804351</v>
      </c>
      <c r="C122" s="11">
        <f t="shared" si="13"/>
        <v>456.89259446494623</v>
      </c>
      <c r="D122" s="11">
        <f t="shared" ref="D122:X122" si="28">D71/D$102*$B$102</f>
        <v>476.45897592617632</v>
      </c>
      <c r="E122" s="11">
        <f t="shared" si="28"/>
        <v>500.34318849941866</v>
      </c>
      <c r="F122" s="11">
        <f t="shared" si="28"/>
        <v>536.9961711364524</v>
      </c>
      <c r="G122" s="11">
        <f t="shared" si="28"/>
        <v>565.49179184335571</v>
      </c>
      <c r="H122" s="11">
        <f t="shared" si="28"/>
        <v>582.18944495285575</v>
      </c>
      <c r="I122" s="11">
        <f t="shared" si="28"/>
        <v>598.73167331998002</v>
      </c>
      <c r="J122" s="11">
        <f t="shared" si="28"/>
        <v>608.38740854192918</v>
      </c>
      <c r="K122" s="11">
        <f t="shared" si="28"/>
        <v>605.72300592690647</v>
      </c>
      <c r="L122" s="11">
        <f t="shared" si="28"/>
        <v>602.11299058557279</v>
      </c>
      <c r="M122" s="11">
        <f t="shared" si="28"/>
        <v>600.73037516290515</v>
      </c>
      <c r="N122" s="11">
        <f t="shared" si="28"/>
        <v>599.37622769740096</v>
      </c>
      <c r="O122" s="11">
        <f t="shared" si="28"/>
        <v>595.47413651862541</v>
      </c>
      <c r="P122" s="11">
        <f t="shared" si="28"/>
        <v>588.82013470339268</v>
      </c>
      <c r="Q122" s="11">
        <f t="shared" si="28"/>
        <v>577.53758500955553</v>
      </c>
      <c r="R122" s="11">
        <f t="shared" si="28"/>
        <v>560.67323520396531</v>
      </c>
      <c r="S122" s="11">
        <f t="shared" si="28"/>
        <v>542.59197926446041</v>
      </c>
      <c r="T122" s="11">
        <f t="shared" si="28"/>
        <v>527.16771126047342</v>
      </c>
      <c r="U122" s="11">
        <f t="shared" si="28"/>
        <v>516.63435239340401</v>
      </c>
      <c r="V122" s="11">
        <f t="shared" si="28"/>
        <v>519.62379750598473</v>
      </c>
      <c r="W122" s="11">
        <f t="shared" si="28"/>
        <v>538.39190140240294</v>
      </c>
      <c r="X122" s="12">
        <f t="shared" si="28"/>
        <v>559.25725367666507</v>
      </c>
    </row>
    <row r="123" spans="1:24" x14ac:dyDescent="0.2">
      <c r="A123" s="15" t="s">
        <v>17</v>
      </c>
      <c r="B123" s="62">
        <f t="shared" si="13"/>
        <v>328.75917380421271</v>
      </c>
      <c r="C123" s="11">
        <f t="shared" si="13"/>
        <v>334.71371436105227</v>
      </c>
      <c r="D123" s="11">
        <f t="shared" ref="D123:X123" si="29">D72/D$102*$B$102</f>
        <v>348.57591561861301</v>
      </c>
      <c r="E123" s="11">
        <f t="shared" si="29"/>
        <v>368.53860825825257</v>
      </c>
      <c r="F123" s="11">
        <f t="shared" si="29"/>
        <v>389.35359992142241</v>
      </c>
      <c r="G123" s="11">
        <f t="shared" si="29"/>
        <v>415.17301141658169</v>
      </c>
      <c r="H123" s="11">
        <f t="shared" si="29"/>
        <v>444.54675300140536</v>
      </c>
      <c r="I123" s="11">
        <f t="shared" si="29"/>
        <v>465.06491999782094</v>
      </c>
      <c r="J123" s="11">
        <f t="shared" si="29"/>
        <v>491.3068238442217</v>
      </c>
      <c r="K123" s="11">
        <f t="shared" si="29"/>
        <v>531.06372076316984</v>
      </c>
      <c r="L123" s="11">
        <f t="shared" si="29"/>
        <v>562.8547945826532</v>
      </c>
      <c r="M123" s="11">
        <f t="shared" si="29"/>
        <v>582.72895083433036</v>
      </c>
      <c r="N123" s="11">
        <f t="shared" si="29"/>
        <v>601.81609026470994</v>
      </c>
      <c r="O123" s="11">
        <f t="shared" si="29"/>
        <v>614.48933742731811</v>
      </c>
      <c r="P123" s="11">
        <f t="shared" si="29"/>
        <v>616.08819042562641</v>
      </c>
      <c r="Q123" s="11">
        <f t="shared" si="29"/>
        <v>616.98957086227688</v>
      </c>
      <c r="R123" s="11">
        <f t="shared" si="29"/>
        <v>619.77418620968911</v>
      </c>
      <c r="S123" s="11">
        <f t="shared" si="29"/>
        <v>622.57657312811341</v>
      </c>
      <c r="T123" s="11">
        <f t="shared" si="29"/>
        <v>622.38199221220862</v>
      </c>
      <c r="U123" s="11">
        <f t="shared" si="29"/>
        <v>618.59230592313793</v>
      </c>
      <c r="V123" s="11">
        <f t="shared" si="29"/>
        <v>609.44735633515234</v>
      </c>
      <c r="W123" s="11">
        <f t="shared" si="29"/>
        <v>594.10714198127084</v>
      </c>
      <c r="X123" s="12">
        <f t="shared" si="29"/>
        <v>577.80858475722289</v>
      </c>
    </row>
    <row r="124" spans="1:24" x14ac:dyDescent="0.2">
      <c r="A124" s="15" t="s">
        <v>18</v>
      </c>
      <c r="B124" s="62">
        <f t="shared" si="13"/>
        <v>272.65850522994219</v>
      </c>
      <c r="C124" s="11">
        <f t="shared" si="13"/>
        <v>274.47724332445296</v>
      </c>
      <c r="D124" s="11">
        <f t="shared" ref="D124:X124" si="30">D73/D$102*$B$102</f>
        <v>274.28412970492741</v>
      </c>
      <c r="E124" s="11">
        <f t="shared" si="30"/>
        <v>271.98813353330041</v>
      </c>
      <c r="F124" s="11">
        <f t="shared" si="30"/>
        <v>270.00077922757458</v>
      </c>
      <c r="G124" s="11">
        <f t="shared" si="30"/>
        <v>272.22972596334887</v>
      </c>
      <c r="H124" s="11">
        <f t="shared" si="30"/>
        <v>279.37830545070494</v>
      </c>
      <c r="I124" s="11">
        <f t="shared" si="30"/>
        <v>293.75343014115163</v>
      </c>
      <c r="J124" s="11">
        <f t="shared" si="30"/>
        <v>313.66743998833959</v>
      </c>
      <c r="K124" s="11">
        <f t="shared" si="30"/>
        <v>334.05164627136941</v>
      </c>
      <c r="L124" s="11">
        <f t="shared" si="30"/>
        <v>359.31485613247008</v>
      </c>
      <c r="M124" s="11">
        <f t="shared" si="30"/>
        <v>388.01192713021499</v>
      </c>
      <c r="N124" s="11">
        <f t="shared" si="30"/>
        <v>408.63429939694083</v>
      </c>
      <c r="O124" s="11">
        <f t="shared" si="30"/>
        <v>435.50106516973273</v>
      </c>
      <c r="P124" s="11">
        <f t="shared" si="30"/>
        <v>475.58414822874971</v>
      </c>
      <c r="Q124" s="11">
        <f t="shared" si="30"/>
        <v>508.47269768379334</v>
      </c>
      <c r="R124" s="11">
        <f t="shared" si="30"/>
        <v>530.1084000415841</v>
      </c>
      <c r="S124" s="11">
        <f t="shared" si="30"/>
        <v>550.31432038162768</v>
      </c>
      <c r="T124" s="11">
        <f t="shared" si="30"/>
        <v>565.27201867292001</v>
      </c>
      <c r="U124" s="11">
        <f t="shared" si="30"/>
        <v>571.19177237474344</v>
      </c>
      <c r="V124" s="11">
        <f t="shared" si="30"/>
        <v>576.31982068507125</v>
      </c>
      <c r="W124" s="11">
        <f t="shared" si="30"/>
        <v>582.67098692077752</v>
      </c>
      <c r="X124" s="12">
        <f t="shared" si="30"/>
        <v>589.184182239091</v>
      </c>
    </row>
    <row r="125" spans="1:24" x14ac:dyDescent="0.2">
      <c r="A125" s="15" t="s">
        <v>19</v>
      </c>
      <c r="B125" s="62">
        <f t="shared" si="13"/>
        <v>104.53627176305784</v>
      </c>
      <c r="C125" s="11">
        <f t="shared" si="13"/>
        <v>110.84092680931305</v>
      </c>
      <c r="D125" s="11">
        <f t="shared" ref="D125:X125" si="31">D74/D$102*$B$102</f>
        <v>118.153453851112</v>
      </c>
      <c r="E125" s="11">
        <f t="shared" si="31"/>
        <v>124.64177971246657</v>
      </c>
      <c r="F125" s="11">
        <f t="shared" si="31"/>
        <v>129.85299278385563</v>
      </c>
      <c r="G125" s="11">
        <f t="shared" si="31"/>
        <v>133.08274485141715</v>
      </c>
      <c r="H125" s="11">
        <f t="shared" si="31"/>
        <v>134.50082595187354</v>
      </c>
      <c r="I125" s="11">
        <f t="shared" si="31"/>
        <v>135.21498829337119</v>
      </c>
      <c r="J125" s="11">
        <f t="shared" si="31"/>
        <v>135.33305905756859</v>
      </c>
      <c r="K125" s="11">
        <f t="shared" si="31"/>
        <v>135.87878408567454</v>
      </c>
      <c r="L125" s="11">
        <f t="shared" si="31"/>
        <v>138.88563477539515</v>
      </c>
      <c r="M125" s="11">
        <f t="shared" si="31"/>
        <v>144.5497942846161</v>
      </c>
      <c r="N125" s="11">
        <f t="shared" si="31"/>
        <v>154.3349389188393</v>
      </c>
      <c r="O125" s="11">
        <f t="shared" si="31"/>
        <v>166.99481217420228</v>
      </c>
      <c r="P125" s="11">
        <f t="shared" si="31"/>
        <v>179.57335934093445</v>
      </c>
      <c r="Q125" s="11">
        <f t="shared" si="31"/>
        <v>195.30081058864585</v>
      </c>
      <c r="R125" s="11">
        <f t="shared" si="31"/>
        <v>213.19244689088981</v>
      </c>
      <c r="S125" s="11">
        <f t="shared" si="31"/>
        <v>226.31334599997189</v>
      </c>
      <c r="T125" s="11">
        <f t="shared" si="31"/>
        <v>243.88283673238141</v>
      </c>
      <c r="U125" s="11">
        <f t="shared" si="31"/>
        <v>269.5554751914305</v>
      </c>
      <c r="V125" s="11">
        <f t="shared" si="31"/>
        <v>290.51253824934201</v>
      </c>
      <c r="W125" s="11">
        <f t="shared" si="31"/>
        <v>304.37996578929761</v>
      </c>
      <c r="X125" s="12">
        <f t="shared" si="31"/>
        <v>316.9850885615873</v>
      </c>
    </row>
    <row r="126" spans="1:24" x14ac:dyDescent="0.2">
      <c r="A126" s="15" t="s">
        <v>20</v>
      </c>
      <c r="B126" s="62">
        <f t="shared" si="13"/>
        <v>18.501402524544179</v>
      </c>
      <c r="C126" s="11">
        <f t="shared" si="13"/>
        <v>20.619840355187034</v>
      </c>
      <c r="D126" s="11">
        <f t="shared" ref="D126:X126" si="32">D75/D$102*$B$102</f>
        <v>22.257963016616532</v>
      </c>
      <c r="E126" s="11">
        <f t="shared" si="32"/>
        <v>23.780921880861271</v>
      </c>
      <c r="F126" s="11">
        <f t="shared" si="32"/>
        <v>25.349142001715929</v>
      </c>
      <c r="G126" s="11">
        <f t="shared" si="32"/>
        <v>27.145395037557904</v>
      </c>
      <c r="H126" s="11">
        <f t="shared" si="32"/>
        <v>29.060295404365711</v>
      </c>
      <c r="I126" s="11">
        <f t="shared" si="32"/>
        <v>31.177451398629593</v>
      </c>
      <c r="J126" s="11">
        <f t="shared" si="32"/>
        <v>33.210387415945718</v>
      </c>
      <c r="K126" s="11">
        <f t="shared" si="32"/>
        <v>34.903745899644619</v>
      </c>
      <c r="L126" s="11">
        <f t="shared" si="32"/>
        <v>36.046514858658192</v>
      </c>
      <c r="M126" s="11">
        <f t="shared" si="32"/>
        <v>36.709603398289168</v>
      </c>
      <c r="N126" s="11">
        <f t="shared" si="32"/>
        <v>37.279805172153637</v>
      </c>
      <c r="O126" s="11">
        <f t="shared" si="32"/>
        <v>37.73676636778842</v>
      </c>
      <c r="P126" s="11">
        <f t="shared" si="32"/>
        <v>38.408894111855908</v>
      </c>
      <c r="Q126" s="11">
        <f t="shared" si="32"/>
        <v>39.931137685085368</v>
      </c>
      <c r="R126" s="11">
        <f t="shared" si="32"/>
        <v>42.277956471670961</v>
      </c>
      <c r="S126" s="11">
        <f t="shared" si="32"/>
        <v>46.00605096012255</v>
      </c>
      <c r="T126" s="11">
        <f t="shared" si="32"/>
        <v>50.548818728997176</v>
      </c>
      <c r="U126" s="11">
        <f t="shared" si="32"/>
        <v>54.849807138117576</v>
      </c>
      <c r="V126" s="11">
        <f t="shared" si="32"/>
        <v>60.313554149294006</v>
      </c>
      <c r="W126" s="11">
        <f t="shared" si="32"/>
        <v>66.546497376604052</v>
      </c>
      <c r="X126" s="12">
        <f t="shared" si="32"/>
        <v>71.082526705598397</v>
      </c>
    </row>
    <row r="127" spans="1:24" x14ac:dyDescent="0.2">
      <c r="A127" s="15" t="s">
        <v>21</v>
      </c>
      <c r="B127" s="63">
        <f t="shared" si="13"/>
        <v>3.27</v>
      </c>
      <c r="C127" s="48">
        <f t="shared" si="13"/>
        <v>2.8547468297569623</v>
      </c>
      <c r="D127" s="48">
        <f t="shared" ref="D127:X127" si="33">D76/D$102*$B$102</f>
        <v>2.5503387391439643</v>
      </c>
      <c r="E127" s="48">
        <f t="shared" si="33"/>
        <v>2.9339873219799024</v>
      </c>
      <c r="F127" s="48">
        <f t="shared" si="33"/>
        <v>3.4063208155340101</v>
      </c>
      <c r="G127" s="48">
        <f t="shared" si="33"/>
        <v>3.8989206339359916</v>
      </c>
      <c r="H127" s="48">
        <f t="shared" si="33"/>
        <v>4.3174624704832985</v>
      </c>
      <c r="I127" s="48">
        <f t="shared" si="33"/>
        <v>4.6357023842762182</v>
      </c>
      <c r="J127" s="48">
        <f t="shared" si="33"/>
        <v>5.0149212018817524</v>
      </c>
      <c r="K127" s="48">
        <f t="shared" si="33"/>
        <v>5.4342772391346195</v>
      </c>
      <c r="L127" s="48">
        <f t="shared" si="33"/>
        <v>5.9035126496292722</v>
      </c>
      <c r="M127" s="48">
        <f t="shared" si="33"/>
        <v>6.4146861745815702</v>
      </c>
      <c r="N127" s="48">
        <f t="shared" si="33"/>
        <v>6.9664421159162258</v>
      </c>
      <c r="O127" s="48">
        <f t="shared" si="33"/>
        <v>7.4829422211208474</v>
      </c>
      <c r="P127" s="48">
        <f t="shared" si="33"/>
        <v>7.9590486295032292</v>
      </c>
      <c r="Q127" s="48">
        <f t="shared" si="33"/>
        <v>8.3177859928462201</v>
      </c>
      <c r="R127" s="48">
        <f t="shared" si="33"/>
        <v>8.5616825864008419</v>
      </c>
      <c r="S127" s="48">
        <f t="shared" si="33"/>
        <v>8.8169176016589148</v>
      </c>
      <c r="T127" s="48">
        <f t="shared" si="33"/>
        <v>9.0274747151698591</v>
      </c>
      <c r="U127" s="48">
        <f t="shared" si="33"/>
        <v>9.3180068906116347</v>
      </c>
      <c r="V127" s="48">
        <f t="shared" si="33"/>
        <v>9.8458395738407152</v>
      </c>
      <c r="W127" s="48">
        <f t="shared" si="33"/>
        <v>10.586228998350094</v>
      </c>
      <c r="X127" s="64">
        <f t="shared" si="33"/>
        <v>11.713978041827881</v>
      </c>
    </row>
    <row r="128" spans="1:24" x14ac:dyDescent="0.2">
      <c r="A128" s="16" t="s">
        <v>24</v>
      </c>
      <c r="B128" s="18">
        <f>SUM(B107:B127)</f>
        <v>10316.027334294717</v>
      </c>
      <c r="C128" s="18">
        <f>SUM(C107:C127)</f>
        <v>10310.539968875035</v>
      </c>
      <c r="D128" s="18">
        <f t="shared" ref="D128:X128" si="34">SUM(D107:D127)</f>
        <v>10289.184303561089</v>
      </c>
      <c r="E128" s="18">
        <f t="shared" si="34"/>
        <v>10263.121849268002</v>
      </c>
      <c r="F128" s="18">
        <f t="shared" si="34"/>
        <v>10233.002123690056</v>
      </c>
      <c r="G128" s="18">
        <f t="shared" si="34"/>
        <v>10201.271063073864</v>
      </c>
      <c r="H128" s="18">
        <f t="shared" si="34"/>
        <v>10169.617554582472</v>
      </c>
      <c r="I128" s="18">
        <f t="shared" si="34"/>
        <v>10139.172218710843</v>
      </c>
      <c r="J128" s="18">
        <f t="shared" si="34"/>
        <v>10110.788577029152</v>
      </c>
      <c r="K128" s="18">
        <f t="shared" si="34"/>
        <v>10081.697282028446</v>
      </c>
      <c r="L128" s="18">
        <f t="shared" si="34"/>
        <v>10051.437554845685</v>
      </c>
      <c r="M128" s="18">
        <f t="shared" si="34"/>
        <v>10021.141071503651</v>
      </c>
      <c r="N128" s="18">
        <f t="shared" si="34"/>
        <v>9989.1913114103227</v>
      </c>
      <c r="O128" s="18">
        <f t="shared" si="34"/>
        <v>9958.4179648416375</v>
      </c>
      <c r="P128" s="18">
        <f t="shared" si="34"/>
        <v>9932.7721524037297</v>
      </c>
      <c r="Q128" s="18">
        <f t="shared" si="34"/>
        <v>9909.1563677197992</v>
      </c>
      <c r="R128" s="18">
        <f t="shared" si="34"/>
        <v>9885.9498810077839</v>
      </c>
      <c r="S128" s="18">
        <f t="shared" si="34"/>
        <v>9864.0851567203681</v>
      </c>
      <c r="T128" s="18">
        <f t="shared" si="34"/>
        <v>9835.3122701589928</v>
      </c>
      <c r="U128" s="18">
        <f t="shared" si="34"/>
        <v>9801.8744847242197</v>
      </c>
      <c r="V128" s="18">
        <f t="shared" si="34"/>
        <v>9771.7905185076634</v>
      </c>
      <c r="W128" s="18">
        <f t="shared" si="34"/>
        <v>9749.1404138657672</v>
      </c>
      <c r="X128" s="18">
        <f t="shared" si="34"/>
        <v>9736.7852419148312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5">D105</f>
        <v>2020</v>
      </c>
      <c r="E129" s="7">
        <f t="shared" si="35"/>
        <v>2021</v>
      </c>
      <c r="F129" s="7">
        <f t="shared" si="35"/>
        <v>2022</v>
      </c>
      <c r="G129" s="7">
        <f t="shared" si="35"/>
        <v>2023</v>
      </c>
      <c r="H129" s="7">
        <f t="shared" si="35"/>
        <v>2024</v>
      </c>
      <c r="I129" s="7">
        <f t="shared" si="35"/>
        <v>2025</v>
      </c>
      <c r="J129" s="7">
        <f t="shared" si="35"/>
        <v>2026</v>
      </c>
      <c r="K129" s="7">
        <f t="shared" si="35"/>
        <v>2027</v>
      </c>
      <c r="L129" s="7">
        <f t="shared" si="35"/>
        <v>2028</v>
      </c>
      <c r="M129" s="7">
        <f t="shared" si="35"/>
        <v>2029</v>
      </c>
      <c r="N129" s="7">
        <f t="shared" si="35"/>
        <v>2030</v>
      </c>
      <c r="O129" s="7">
        <f t="shared" si="35"/>
        <v>2031</v>
      </c>
      <c r="P129" s="7">
        <f t="shared" si="35"/>
        <v>2032</v>
      </c>
      <c r="Q129" s="7">
        <f t="shared" si="35"/>
        <v>2033</v>
      </c>
      <c r="R129" s="7">
        <f t="shared" si="35"/>
        <v>2034</v>
      </c>
      <c r="S129" s="7">
        <f t="shared" si="35"/>
        <v>2035</v>
      </c>
      <c r="T129" s="7">
        <f t="shared" si="35"/>
        <v>2036</v>
      </c>
      <c r="U129" s="7">
        <f t="shared" si="35"/>
        <v>2037</v>
      </c>
      <c r="V129" s="7">
        <f t="shared" si="35"/>
        <v>2038</v>
      </c>
      <c r="W129" s="7">
        <f t="shared" si="35"/>
        <v>2039</v>
      </c>
      <c r="X129" s="7">
        <f t="shared" si="35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295.84369167534618</v>
      </c>
      <c r="C131" s="60">
        <f>C80/C$102*$B$102</f>
        <v>288.47819048979142</v>
      </c>
      <c r="D131" s="60">
        <f t="shared" ref="D131:X131" si="36">D80/D$102*$B$102</f>
        <v>282.6139583232092</v>
      </c>
      <c r="E131" s="60">
        <f t="shared" si="36"/>
        <v>280.10642272916152</v>
      </c>
      <c r="F131" s="60">
        <f t="shared" si="36"/>
        <v>280.49680503120499</v>
      </c>
      <c r="G131" s="60">
        <f t="shared" si="36"/>
        <v>280.86576136470114</v>
      </c>
      <c r="H131" s="60">
        <f t="shared" si="36"/>
        <v>279.99214543919328</v>
      </c>
      <c r="I131" s="60">
        <f t="shared" si="36"/>
        <v>277.45988748368762</v>
      </c>
      <c r="J131" s="60">
        <f t="shared" si="36"/>
        <v>273.44005794059569</v>
      </c>
      <c r="K131" s="60">
        <f t="shared" si="36"/>
        <v>267.69538509108975</v>
      </c>
      <c r="L131" s="60">
        <f t="shared" si="36"/>
        <v>261.18331119727668</v>
      </c>
      <c r="M131" s="60">
        <f t="shared" si="36"/>
        <v>254.84043935316717</v>
      </c>
      <c r="N131" s="60">
        <f t="shared" si="36"/>
        <v>248.65199171267949</v>
      </c>
      <c r="O131" s="60">
        <f t="shared" si="36"/>
        <v>242.61050417108405</v>
      </c>
      <c r="P131" s="60">
        <f t="shared" si="36"/>
        <v>236.9209957064889</v>
      </c>
      <c r="Q131" s="60">
        <f t="shared" si="36"/>
        <v>231.77028355069942</v>
      </c>
      <c r="R131" s="60">
        <f t="shared" si="36"/>
        <v>227.26685521007454</v>
      </c>
      <c r="S131" s="60">
        <f t="shared" si="36"/>
        <v>223.49723197721519</v>
      </c>
      <c r="T131" s="60">
        <f t="shared" si="36"/>
        <v>220.24688918742655</v>
      </c>
      <c r="U131" s="60">
        <f t="shared" si="36"/>
        <v>217.61270596647577</v>
      </c>
      <c r="V131" s="60">
        <f t="shared" si="36"/>
        <v>215.86710029266274</v>
      </c>
      <c r="W131" s="60">
        <f t="shared" si="36"/>
        <v>215.10636870632516</v>
      </c>
      <c r="X131" s="61">
        <f t="shared" si="36"/>
        <v>215.34959309281828</v>
      </c>
    </row>
    <row r="132" spans="1:24" x14ac:dyDescent="0.2">
      <c r="A132" s="15" t="s">
        <v>2</v>
      </c>
      <c r="B132" s="62">
        <f t="shared" ref="B132:C151" si="37">B81/B$102*$B$102</f>
        <v>279.25524564529621</v>
      </c>
      <c r="C132" s="11">
        <f t="shared" si="37"/>
        <v>291.89526743428638</v>
      </c>
      <c r="D132" s="11">
        <f t="shared" ref="D132:X132" si="38">D81/D$102*$B$102</f>
        <v>300.96757312913996</v>
      </c>
      <c r="E132" s="11">
        <f t="shared" si="38"/>
        <v>303.67451909925819</v>
      </c>
      <c r="F132" s="11">
        <f t="shared" si="38"/>
        <v>299.64770893448826</v>
      </c>
      <c r="G132" s="11">
        <f t="shared" si="38"/>
        <v>291.74357983855333</v>
      </c>
      <c r="H132" s="11">
        <f t="shared" si="38"/>
        <v>283.65682195719529</v>
      </c>
      <c r="I132" s="11">
        <f t="shared" si="38"/>
        <v>277.44239224373132</v>
      </c>
      <c r="J132" s="11">
        <f t="shared" si="38"/>
        <v>274.89077134636756</v>
      </c>
      <c r="K132" s="11">
        <f t="shared" si="38"/>
        <v>275.37386530220374</v>
      </c>
      <c r="L132" s="11">
        <f t="shared" si="38"/>
        <v>275.9374693449746</v>
      </c>
      <c r="M132" s="11">
        <f t="shared" si="38"/>
        <v>275.34135889837614</v>
      </c>
      <c r="N132" s="11">
        <f t="shared" si="38"/>
        <v>273.11778928739034</v>
      </c>
      <c r="O132" s="11">
        <f t="shared" si="38"/>
        <v>269.41776527566367</v>
      </c>
      <c r="P132" s="11">
        <f t="shared" si="38"/>
        <v>264.14861182902871</v>
      </c>
      <c r="Q132" s="11">
        <f t="shared" si="38"/>
        <v>258.24480339901731</v>
      </c>
      <c r="R132" s="11">
        <f t="shared" si="38"/>
        <v>252.52010959762367</v>
      </c>
      <c r="S132" s="11">
        <f t="shared" si="38"/>
        <v>246.9828168127126</v>
      </c>
      <c r="T132" s="11">
        <f t="shared" si="38"/>
        <v>241.3904631710181</v>
      </c>
      <c r="U132" s="11">
        <f t="shared" si="38"/>
        <v>235.89660515556102</v>
      </c>
      <c r="V132" s="11">
        <f t="shared" si="38"/>
        <v>230.88394978054458</v>
      </c>
      <c r="W132" s="11">
        <f t="shared" si="38"/>
        <v>226.5639086809432</v>
      </c>
      <c r="X132" s="12">
        <f t="shared" si="38"/>
        <v>223.07378935758365</v>
      </c>
    </row>
    <row r="133" spans="1:24" x14ac:dyDescent="0.2">
      <c r="A133" s="15" t="s">
        <v>3</v>
      </c>
      <c r="B133" s="62">
        <f t="shared" si="37"/>
        <v>809.67352479497674</v>
      </c>
      <c r="C133" s="11">
        <f t="shared" si="37"/>
        <v>816.23001733537376</v>
      </c>
      <c r="D133" s="11">
        <f t="shared" ref="D133:X133" si="39">D82/D$102*$B$102</f>
        <v>828.78457178460519</v>
      </c>
      <c r="E133" s="11">
        <f t="shared" si="39"/>
        <v>848.73957465430146</v>
      </c>
      <c r="F133" s="11">
        <f t="shared" si="39"/>
        <v>879.08337789668769</v>
      </c>
      <c r="G133" s="11">
        <f t="shared" si="39"/>
        <v>918.96595088409413</v>
      </c>
      <c r="H133" s="11">
        <f t="shared" si="39"/>
        <v>957.12446647866261</v>
      </c>
      <c r="I133" s="11">
        <f t="shared" si="39"/>
        <v>984.7572320033687</v>
      </c>
      <c r="J133" s="11">
        <f t="shared" si="39"/>
        <v>993.11000988073238</v>
      </c>
      <c r="K133" s="11">
        <f t="shared" si="39"/>
        <v>980.42450137898652</v>
      </c>
      <c r="L133" s="11">
        <f t="shared" si="39"/>
        <v>955.52481998065639</v>
      </c>
      <c r="M133" s="11">
        <f t="shared" si="39"/>
        <v>930.16942838783928</v>
      </c>
      <c r="N133" s="11">
        <f t="shared" si="39"/>
        <v>910.83246635573232</v>
      </c>
      <c r="O133" s="11">
        <f t="shared" si="39"/>
        <v>903.30141542661613</v>
      </c>
      <c r="P133" s="11">
        <f t="shared" si="39"/>
        <v>906.05834372393895</v>
      </c>
      <c r="Q133" s="11">
        <f t="shared" si="39"/>
        <v>909.55680920465477</v>
      </c>
      <c r="R133" s="11">
        <f t="shared" si="39"/>
        <v>909.40780537410831</v>
      </c>
      <c r="S133" s="11">
        <f t="shared" si="39"/>
        <v>904.14817737951603</v>
      </c>
      <c r="T133" s="11">
        <f t="shared" si="39"/>
        <v>893.37321530402426</v>
      </c>
      <c r="U133" s="11">
        <f t="shared" si="39"/>
        <v>876.54737676215814</v>
      </c>
      <c r="V133" s="11">
        <f t="shared" si="39"/>
        <v>857.45350057178348</v>
      </c>
      <c r="W133" s="11">
        <f t="shared" si="39"/>
        <v>839.14523311687719</v>
      </c>
      <c r="X133" s="12">
        <f t="shared" si="39"/>
        <v>821.83457841948416</v>
      </c>
    </row>
    <row r="134" spans="1:24" x14ac:dyDescent="0.2">
      <c r="A134" s="15" t="s">
        <v>4</v>
      </c>
      <c r="B134" s="62">
        <f t="shared" si="37"/>
        <v>1235.3543358203497</v>
      </c>
      <c r="C134" s="11">
        <f t="shared" si="37"/>
        <v>1177.0622502683855</v>
      </c>
      <c r="D134" s="11">
        <f t="shared" ref="D134:X134" si="40">D83/D$102*$B$102</f>
        <v>1145.2846851290085</v>
      </c>
      <c r="E134" s="11">
        <f t="shared" si="40"/>
        <v>1130.0395210502859</v>
      </c>
      <c r="F134" s="11">
        <f t="shared" si="40"/>
        <v>1122.9140490278564</v>
      </c>
      <c r="G134" s="11">
        <f t="shared" si="40"/>
        <v>1119.4352871116778</v>
      </c>
      <c r="H134" s="11">
        <f t="shared" si="40"/>
        <v>1123.270323438021</v>
      </c>
      <c r="I134" s="11">
        <f t="shared" si="40"/>
        <v>1138.5210585906045</v>
      </c>
      <c r="J134" s="11">
        <f t="shared" si="40"/>
        <v>1164.4491616170362</v>
      </c>
      <c r="K134" s="11">
        <f t="shared" si="40"/>
        <v>1205.0227664590782</v>
      </c>
      <c r="L134" s="11">
        <f t="shared" si="40"/>
        <v>1258.7392072329994</v>
      </c>
      <c r="M134" s="11">
        <f t="shared" si="40"/>
        <v>1310.5093081464645</v>
      </c>
      <c r="N134" s="11">
        <f t="shared" si="40"/>
        <v>1348.3762467456218</v>
      </c>
      <c r="O134" s="11">
        <f t="shared" si="40"/>
        <v>1360.5599692092185</v>
      </c>
      <c r="P134" s="11">
        <f t="shared" si="40"/>
        <v>1345.3763027350387</v>
      </c>
      <c r="Q134" s="11">
        <f t="shared" si="40"/>
        <v>1314.5292200379852</v>
      </c>
      <c r="R134" s="11">
        <f t="shared" si="40"/>
        <v>1283.1558454043716</v>
      </c>
      <c r="S134" s="11">
        <f t="shared" si="40"/>
        <v>1260.0348790725604</v>
      </c>
      <c r="T134" s="11">
        <f t="shared" si="40"/>
        <v>1251.7657188347489</v>
      </c>
      <c r="U134" s="11">
        <f t="shared" si="40"/>
        <v>1256.0909006314032</v>
      </c>
      <c r="V134" s="11">
        <f t="shared" si="40"/>
        <v>1261.1881886191611</v>
      </c>
      <c r="W134" s="11">
        <f t="shared" si="40"/>
        <v>1261.711397988189</v>
      </c>
      <c r="X134" s="12">
        <f t="shared" si="40"/>
        <v>1255.9835147760525</v>
      </c>
    </row>
    <row r="135" spans="1:24" x14ac:dyDescent="0.2">
      <c r="A135" s="15" t="s">
        <v>5</v>
      </c>
      <c r="B135" s="62">
        <f t="shared" si="37"/>
        <v>648.27166186359273</v>
      </c>
      <c r="C135" s="11">
        <f t="shared" si="37"/>
        <v>629.96737553074547</v>
      </c>
      <c r="D135" s="11">
        <f t="shared" ref="D135:X135" si="41">D84/D$102*$B$102</f>
        <v>601.19390646371073</v>
      </c>
      <c r="E135" s="11">
        <f t="shared" si="41"/>
        <v>564.99886094317037</v>
      </c>
      <c r="F135" s="11">
        <f t="shared" si="41"/>
        <v>530.8876793304014</v>
      </c>
      <c r="G135" s="11">
        <f t="shared" si="41"/>
        <v>500.33152330725193</v>
      </c>
      <c r="H135" s="11">
        <f t="shared" si="41"/>
        <v>475.90097852443313</v>
      </c>
      <c r="I135" s="11">
        <f t="shared" si="41"/>
        <v>462.31794259948254</v>
      </c>
      <c r="J135" s="11">
        <f t="shared" si="41"/>
        <v>456.24245992440876</v>
      </c>
      <c r="K135" s="11">
        <f t="shared" si="41"/>
        <v>453.60997176764732</v>
      </c>
      <c r="L135" s="11">
        <f t="shared" si="41"/>
        <v>452.53582232193224</v>
      </c>
      <c r="M135" s="11">
        <f t="shared" si="41"/>
        <v>454.35713272020496</v>
      </c>
      <c r="N135" s="11">
        <f t="shared" si="41"/>
        <v>460.56800096553178</v>
      </c>
      <c r="O135" s="11">
        <f t="shared" si="41"/>
        <v>470.86771670865278</v>
      </c>
      <c r="P135" s="11">
        <f t="shared" si="41"/>
        <v>487.05604106079954</v>
      </c>
      <c r="Q135" s="11">
        <f t="shared" si="41"/>
        <v>508.62347023217563</v>
      </c>
      <c r="R135" s="11">
        <f t="shared" si="41"/>
        <v>529.60433997264579</v>
      </c>
      <c r="S135" s="11">
        <f t="shared" si="41"/>
        <v>545.4216987933296</v>
      </c>
      <c r="T135" s="11">
        <f t="shared" si="41"/>
        <v>550.93551476796631</v>
      </c>
      <c r="U135" s="11">
        <f t="shared" si="41"/>
        <v>545.29881108153018</v>
      </c>
      <c r="V135" s="11">
        <f t="shared" si="41"/>
        <v>533.47876408883951</v>
      </c>
      <c r="W135" s="11">
        <f t="shared" si="41"/>
        <v>521.58537918127638</v>
      </c>
      <c r="X135" s="12">
        <f t="shared" si="41"/>
        <v>513.1483897341094</v>
      </c>
    </row>
    <row r="136" spans="1:24" x14ac:dyDescent="0.2">
      <c r="A136" s="15" t="s">
        <v>6</v>
      </c>
      <c r="B136" s="62">
        <f t="shared" si="37"/>
        <v>718.61760872547666</v>
      </c>
      <c r="C136" s="11">
        <f t="shared" si="37"/>
        <v>712.59088614740097</v>
      </c>
      <c r="D136" s="11">
        <f t="shared" ref="D136:X136" si="42">D85/D$102*$B$102</f>
        <v>703.35387700599244</v>
      </c>
      <c r="E136" s="11">
        <f t="shared" si="42"/>
        <v>694.54004274786382</v>
      </c>
      <c r="F136" s="11">
        <f t="shared" si="42"/>
        <v>682.97371497578649</v>
      </c>
      <c r="G136" s="11">
        <f t="shared" si="42"/>
        <v>667.10766170567877</v>
      </c>
      <c r="H136" s="11">
        <f t="shared" si="42"/>
        <v>646.21799423938614</v>
      </c>
      <c r="I136" s="11">
        <f t="shared" si="42"/>
        <v>616.40466657458103</v>
      </c>
      <c r="J136" s="11">
        <f t="shared" si="42"/>
        <v>580.17014181421951</v>
      </c>
      <c r="K136" s="11">
        <f t="shared" si="42"/>
        <v>546.43317163558959</v>
      </c>
      <c r="L136" s="11">
        <f t="shared" si="42"/>
        <v>516.39239508071773</v>
      </c>
      <c r="M136" s="11">
        <f t="shared" si="42"/>
        <v>492.50499577939217</v>
      </c>
      <c r="N136" s="11">
        <f t="shared" si="42"/>
        <v>479.38219333058225</v>
      </c>
      <c r="O136" s="11">
        <f t="shared" si="42"/>
        <v>473.69537292188039</v>
      </c>
      <c r="P136" s="11">
        <f t="shared" si="42"/>
        <v>471.66230489305445</v>
      </c>
      <c r="Q136" s="11">
        <f t="shared" si="42"/>
        <v>471.42962055356901</v>
      </c>
      <c r="R136" s="11">
        <f t="shared" si="42"/>
        <v>474.17589295162537</v>
      </c>
      <c r="S136" s="11">
        <f t="shared" si="42"/>
        <v>481.46747417400354</v>
      </c>
      <c r="T136" s="11">
        <f t="shared" si="42"/>
        <v>492.55765814821672</v>
      </c>
      <c r="U136" s="11">
        <f t="shared" si="42"/>
        <v>509.12627099270497</v>
      </c>
      <c r="V136" s="11">
        <f t="shared" si="42"/>
        <v>531.04481424456242</v>
      </c>
      <c r="W136" s="11">
        <f t="shared" si="42"/>
        <v>552.53476789207787</v>
      </c>
      <c r="X136" s="12">
        <f t="shared" si="42"/>
        <v>569.12168901708083</v>
      </c>
    </row>
    <row r="137" spans="1:24" x14ac:dyDescent="0.2">
      <c r="A137" s="15" t="s">
        <v>7</v>
      </c>
      <c r="B137" s="62">
        <f t="shared" si="37"/>
        <v>744.98490715240098</v>
      </c>
      <c r="C137" s="11">
        <f t="shared" si="37"/>
        <v>713.27441529436715</v>
      </c>
      <c r="D137" s="11">
        <f t="shared" ref="D137:X137" si="43">D86/D$102*$B$102</f>
        <v>691.15084346148512</v>
      </c>
      <c r="E137" s="11">
        <f t="shared" si="43"/>
        <v>678.65421600234959</v>
      </c>
      <c r="F137" s="11">
        <f t="shared" si="43"/>
        <v>667.19594344704603</v>
      </c>
      <c r="G137" s="11">
        <f t="shared" si="43"/>
        <v>658.25218699919287</v>
      </c>
      <c r="H137" s="11">
        <f t="shared" si="43"/>
        <v>650.45594842300807</v>
      </c>
      <c r="I137" s="11">
        <f t="shared" si="43"/>
        <v>641.30541030846769</v>
      </c>
      <c r="J137" s="11">
        <f t="shared" si="43"/>
        <v>633.17026447399189</v>
      </c>
      <c r="K137" s="11">
        <f t="shared" si="43"/>
        <v>623.0377068220522</v>
      </c>
      <c r="L137" s="11">
        <f t="shared" si="43"/>
        <v>609.24946445459636</v>
      </c>
      <c r="M137" s="11">
        <f t="shared" si="43"/>
        <v>591.02674799672764</v>
      </c>
      <c r="N137" s="11">
        <f t="shared" si="43"/>
        <v>564.71339630421937</v>
      </c>
      <c r="O137" s="11">
        <f t="shared" si="43"/>
        <v>532.52186664035935</v>
      </c>
      <c r="P137" s="11">
        <f t="shared" si="43"/>
        <v>502.76948143507565</v>
      </c>
      <c r="Q137" s="11">
        <f t="shared" si="43"/>
        <v>476.52286900679576</v>
      </c>
      <c r="R137" s="11">
        <f t="shared" si="43"/>
        <v>455.82243929792071</v>
      </c>
      <c r="S137" s="11">
        <f t="shared" si="43"/>
        <v>444.93134770111993</v>
      </c>
      <c r="T137" s="11">
        <f t="shared" si="43"/>
        <v>440.44463186064633</v>
      </c>
      <c r="U137" s="11">
        <f t="shared" si="43"/>
        <v>438.84497172352405</v>
      </c>
      <c r="V137" s="11">
        <f t="shared" si="43"/>
        <v>438.80386661440389</v>
      </c>
      <c r="W137" s="11">
        <f t="shared" si="43"/>
        <v>441.59212450740586</v>
      </c>
      <c r="X137" s="12">
        <f t="shared" si="43"/>
        <v>448.75431986270394</v>
      </c>
    </row>
    <row r="138" spans="1:24" x14ac:dyDescent="0.2">
      <c r="A138" s="15" t="s">
        <v>8</v>
      </c>
      <c r="B138" s="62">
        <f t="shared" si="37"/>
        <v>848.12336625709349</v>
      </c>
      <c r="C138" s="11">
        <f t="shared" si="37"/>
        <v>837.02829341499478</v>
      </c>
      <c r="D138" s="11">
        <f t="shared" ref="D138:X138" si="44">D87/D$102*$B$102</f>
        <v>809.31122273352946</v>
      </c>
      <c r="E138" s="11">
        <f t="shared" si="44"/>
        <v>772.7636384405846</v>
      </c>
      <c r="F138" s="11">
        <f t="shared" si="44"/>
        <v>736.28187451913379</v>
      </c>
      <c r="G138" s="11">
        <f t="shared" si="44"/>
        <v>701.61976605337554</v>
      </c>
      <c r="H138" s="11">
        <f t="shared" si="44"/>
        <v>669.80350860207898</v>
      </c>
      <c r="I138" s="11">
        <f t="shared" si="44"/>
        <v>648.48953528478921</v>
      </c>
      <c r="J138" s="11">
        <f t="shared" si="44"/>
        <v>636.67133309753774</v>
      </c>
      <c r="K138" s="11">
        <f t="shared" si="44"/>
        <v>626.29944229171588</v>
      </c>
      <c r="L138" s="11">
        <f t="shared" si="44"/>
        <v>618.48842820806556</v>
      </c>
      <c r="M138" s="11">
        <f t="shared" si="44"/>
        <v>611.84479496941594</v>
      </c>
      <c r="N138" s="11">
        <f t="shared" si="44"/>
        <v>603.91376756415809</v>
      </c>
      <c r="O138" s="11">
        <f t="shared" si="44"/>
        <v>596.8767577537842</v>
      </c>
      <c r="P138" s="11">
        <f t="shared" si="44"/>
        <v>588.23798474165255</v>
      </c>
      <c r="Q138" s="11">
        <f t="shared" si="44"/>
        <v>576.44854622746846</v>
      </c>
      <c r="R138" s="11">
        <f t="shared" si="44"/>
        <v>560.52550219807176</v>
      </c>
      <c r="S138" s="11">
        <f t="shared" si="44"/>
        <v>537.04737117629975</v>
      </c>
      <c r="T138" s="11">
        <f t="shared" si="44"/>
        <v>507.54554054670291</v>
      </c>
      <c r="U138" s="11">
        <f t="shared" si="44"/>
        <v>479.78225090545504</v>
      </c>
      <c r="V138" s="11">
        <f t="shared" si="44"/>
        <v>455.21264329714319</v>
      </c>
      <c r="W138" s="11">
        <f t="shared" si="44"/>
        <v>435.96930252734666</v>
      </c>
      <c r="X138" s="12">
        <f t="shared" si="44"/>
        <v>426.17584761094366</v>
      </c>
    </row>
    <row r="139" spans="1:24" x14ac:dyDescent="0.2">
      <c r="A139" s="15" t="s">
        <v>9</v>
      </c>
      <c r="B139" s="62">
        <f t="shared" si="37"/>
        <v>1016.2856852115259</v>
      </c>
      <c r="C139" s="11">
        <f t="shared" si="37"/>
        <v>1073.6410312646419</v>
      </c>
      <c r="D139" s="11">
        <f t="shared" ref="D139:X139" si="45">D88/D$102*$B$102</f>
        <v>1128.6922106198701</v>
      </c>
      <c r="E139" s="11">
        <f t="shared" si="45"/>
        <v>1170.7724285733382</v>
      </c>
      <c r="F139" s="11">
        <f t="shared" si="45"/>
        <v>1196.1410363944508</v>
      </c>
      <c r="G139" s="11">
        <f t="shared" si="45"/>
        <v>1200.3481782317374</v>
      </c>
      <c r="H139" s="11">
        <f t="shared" si="45"/>
        <v>1181.1159388767007</v>
      </c>
      <c r="I139" s="11">
        <f t="shared" si="45"/>
        <v>1140.8912190989872</v>
      </c>
      <c r="J139" s="11">
        <f t="shared" si="45"/>
        <v>1089.3505751951584</v>
      </c>
      <c r="K139" s="11">
        <f t="shared" si="45"/>
        <v>1038.7280976302964</v>
      </c>
      <c r="L139" s="11">
        <f t="shared" si="45"/>
        <v>990.98813011166146</v>
      </c>
      <c r="M139" s="11">
        <f t="shared" si="45"/>
        <v>947.34902156005387</v>
      </c>
      <c r="N139" s="11">
        <f t="shared" si="45"/>
        <v>918.36609815495581</v>
      </c>
      <c r="O139" s="11">
        <f t="shared" si="45"/>
        <v>902.61961263637716</v>
      </c>
      <c r="P139" s="11">
        <f t="shared" si="45"/>
        <v>889.30358615103546</v>
      </c>
      <c r="Q139" s="11">
        <f t="shared" si="45"/>
        <v>880.01371455867911</v>
      </c>
      <c r="R139" s="11">
        <f t="shared" si="45"/>
        <v>872.45741617495048</v>
      </c>
      <c r="S139" s="11">
        <f t="shared" si="45"/>
        <v>863.25251409165071</v>
      </c>
      <c r="T139" s="11">
        <f t="shared" si="45"/>
        <v>854.65185098959785</v>
      </c>
      <c r="U139" s="11">
        <f t="shared" si="45"/>
        <v>842.9015840593471</v>
      </c>
      <c r="V139" s="11">
        <f t="shared" si="45"/>
        <v>826.4924460974687</v>
      </c>
      <c r="W139" s="11">
        <f t="shared" si="45"/>
        <v>804.38240685733899</v>
      </c>
      <c r="X139" s="12">
        <f t="shared" si="45"/>
        <v>771.84463932061215</v>
      </c>
    </row>
    <row r="140" spans="1:24" x14ac:dyDescent="0.2">
      <c r="A140" s="15" t="s">
        <v>10</v>
      </c>
      <c r="B140" s="62">
        <f t="shared" si="37"/>
        <v>805.33209519513946</v>
      </c>
      <c r="C140" s="11">
        <f t="shared" si="37"/>
        <v>791.17159394690918</v>
      </c>
      <c r="D140" s="11">
        <f t="shared" ref="D140:X140" si="46">D89/D$102*$B$102</f>
        <v>784.62052346324265</v>
      </c>
      <c r="E140" s="11">
        <f t="shared" si="46"/>
        <v>790.91675665208538</v>
      </c>
      <c r="F140" s="11">
        <f t="shared" si="46"/>
        <v>808.8957893111708</v>
      </c>
      <c r="G140" s="11">
        <f t="shared" si="46"/>
        <v>841.411753493437</v>
      </c>
      <c r="H140" s="11">
        <f t="shared" si="46"/>
        <v>886.14538061641042</v>
      </c>
      <c r="I140" s="11">
        <f t="shared" si="46"/>
        <v>930.30235844129925</v>
      </c>
      <c r="J140" s="11">
        <f t="shared" si="46"/>
        <v>964.6179498779004</v>
      </c>
      <c r="K140" s="11">
        <f t="shared" si="46"/>
        <v>985.9398227016062</v>
      </c>
      <c r="L140" s="11">
        <f t="shared" si="46"/>
        <v>990.26349858679737</v>
      </c>
      <c r="M140" s="11">
        <f t="shared" si="46"/>
        <v>975.51564903851931</v>
      </c>
      <c r="N140" s="11">
        <f t="shared" si="46"/>
        <v>943.43119552349469</v>
      </c>
      <c r="O140" s="11">
        <f t="shared" si="46"/>
        <v>901.87998521462464</v>
      </c>
      <c r="P140" s="11">
        <f t="shared" si="46"/>
        <v>861.4256054942598</v>
      </c>
      <c r="Q140" s="11">
        <f t="shared" si="46"/>
        <v>823.66813611716816</v>
      </c>
      <c r="R140" s="11">
        <f t="shared" si="46"/>
        <v>789.27716746428359</v>
      </c>
      <c r="S140" s="11">
        <f t="shared" si="46"/>
        <v>767.09735995624635</v>
      </c>
      <c r="T140" s="11">
        <f t="shared" si="46"/>
        <v>755.27306378368519</v>
      </c>
      <c r="U140" s="11">
        <f t="shared" si="46"/>
        <v>744.69312914174202</v>
      </c>
      <c r="V140" s="11">
        <f t="shared" si="46"/>
        <v>737.3126152732334</v>
      </c>
      <c r="W140" s="11">
        <f t="shared" si="46"/>
        <v>731.54583171947445</v>
      </c>
      <c r="X140" s="12">
        <f t="shared" si="46"/>
        <v>724.74205208168075</v>
      </c>
    </row>
    <row r="141" spans="1:24" x14ac:dyDescent="0.2">
      <c r="A141" s="15" t="s">
        <v>11</v>
      </c>
      <c r="B141" s="62">
        <f t="shared" si="37"/>
        <v>818.93098773261022</v>
      </c>
      <c r="C141" s="11">
        <f t="shared" si="37"/>
        <v>835.36029492526814</v>
      </c>
      <c r="D141" s="11">
        <f t="shared" ref="D141:X141" si="47">D90/D$102*$B$102</f>
        <v>855.95173854694895</v>
      </c>
      <c r="E141" s="11">
        <f t="shared" si="47"/>
        <v>865.8842407247447</v>
      </c>
      <c r="F141" s="11">
        <f t="shared" si="47"/>
        <v>867.09318209073444</v>
      </c>
      <c r="G141" s="11">
        <f t="shared" si="47"/>
        <v>856.60432584056628</v>
      </c>
      <c r="H141" s="11">
        <f t="shared" si="47"/>
        <v>839.3896690575109</v>
      </c>
      <c r="I141" s="11">
        <f t="shared" si="47"/>
        <v>831.67543153265774</v>
      </c>
      <c r="J141" s="11">
        <f t="shared" si="47"/>
        <v>838.28701112064732</v>
      </c>
      <c r="K141" s="11">
        <f t="shared" si="47"/>
        <v>857.88877630021295</v>
      </c>
      <c r="L141" s="11">
        <f t="shared" si="47"/>
        <v>893.21921103517047</v>
      </c>
      <c r="M141" s="11">
        <f t="shared" si="47"/>
        <v>941.74380690660189</v>
      </c>
      <c r="N141" s="11">
        <f t="shared" si="47"/>
        <v>989.72408867294996</v>
      </c>
      <c r="O141" s="11">
        <f t="shared" si="47"/>
        <v>1027.2411432343254</v>
      </c>
      <c r="P141" s="11">
        <f t="shared" si="47"/>
        <v>1051.4832850795026</v>
      </c>
      <c r="Q141" s="11">
        <f t="shared" si="47"/>
        <v>1058.2295960637034</v>
      </c>
      <c r="R141" s="11">
        <f t="shared" si="47"/>
        <v>1044.8016512075365</v>
      </c>
      <c r="S141" s="11">
        <f t="shared" si="47"/>
        <v>1012.9881930967815</v>
      </c>
      <c r="T141" s="11">
        <f t="shared" si="47"/>
        <v>970.13543666707164</v>
      </c>
      <c r="U141" s="11">
        <f t="shared" si="47"/>
        <v>927.40613574794497</v>
      </c>
      <c r="V141" s="11">
        <f t="shared" si="47"/>
        <v>887.35874083414012</v>
      </c>
      <c r="W141" s="11">
        <f t="shared" si="47"/>
        <v>851.11950179290181</v>
      </c>
      <c r="X141" s="12">
        <f t="shared" si="47"/>
        <v>828.35937525797328</v>
      </c>
    </row>
    <row r="142" spans="1:24" x14ac:dyDescent="0.2">
      <c r="A142" s="15" t="s">
        <v>12</v>
      </c>
      <c r="B142" s="62">
        <f t="shared" si="37"/>
        <v>790.75494984659986</v>
      </c>
      <c r="C142" s="11">
        <f t="shared" si="37"/>
        <v>757.59036041526906</v>
      </c>
      <c r="D142" s="11">
        <f t="shared" ref="D142:X142" si="48">D91/D$102*$B$102</f>
        <v>720.51363798258694</v>
      </c>
      <c r="E142" s="11">
        <f t="shared" si="48"/>
        <v>687.0683454829923</v>
      </c>
      <c r="F142" s="11">
        <f t="shared" si="48"/>
        <v>660.87314929409467</v>
      </c>
      <c r="G142" s="11">
        <f t="shared" si="48"/>
        <v>651.93256646088798</v>
      </c>
      <c r="H142" s="11">
        <f t="shared" si="48"/>
        <v>663.4798040353844</v>
      </c>
      <c r="I142" s="11">
        <f t="shared" si="48"/>
        <v>679.12668340943367</v>
      </c>
      <c r="J142" s="11">
        <f t="shared" si="48"/>
        <v>686.98054796861811</v>
      </c>
      <c r="K142" s="11">
        <f t="shared" si="48"/>
        <v>688.41948995115263</v>
      </c>
      <c r="L142" s="11">
        <f t="shared" si="48"/>
        <v>680.86184003173651</v>
      </c>
      <c r="M142" s="11">
        <f t="shared" si="48"/>
        <v>668.14032507876209</v>
      </c>
      <c r="N142" s="11">
        <f t="shared" si="48"/>
        <v>662.96028253785528</v>
      </c>
      <c r="O142" s="11">
        <f t="shared" si="48"/>
        <v>669.12360702502485</v>
      </c>
      <c r="P142" s="11">
        <f t="shared" si="48"/>
        <v>685.97463128918503</v>
      </c>
      <c r="Q142" s="11">
        <f t="shared" si="48"/>
        <v>715.81976673097938</v>
      </c>
      <c r="R142" s="11">
        <f t="shared" si="48"/>
        <v>756.47475913469736</v>
      </c>
      <c r="S142" s="11">
        <f t="shared" si="48"/>
        <v>797.04018440842538</v>
      </c>
      <c r="T142" s="11">
        <f t="shared" si="48"/>
        <v>828.71987383501926</v>
      </c>
      <c r="U142" s="11">
        <f t="shared" si="48"/>
        <v>848.91959259111752</v>
      </c>
      <c r="V142" s="11">
        <f t="shared" si="48"/>
        <v>854.86885006686225</v>
      </c>
      <c r="W142" s="11">
        <f t="shared" si="48"/>
        <v>844.78251124204849</v>
      </c>
      <c r="X142" s="12">
        <f t="shared" si="48"/>
        <v>820.21793403024935</v>
      </c>
    </row>
    <row r="143" spans="1:24" x14ac:dyDescent="0.2">
      <c r="A143" s="15" t="s">
        <v>13</v>
      </c>
      <c r="B143" s="62">
        <f t="shared" si="37"/>
        <v>654.36290334244507</v>
      </c>
      <c r="C143" s="11">
        <f t="shared" si="37"/>
        <v>647.35631516107514</v>
      </c>
      <c r="D143" s="11">
        <f t="shared" ref="D143:X143" si="49">D92/D$102*$B$102</f>
        <v>639.62460343919338</v>
      </c>
      <c r="E143" s="11">
        <f t="shared" si="49"/>
        <v>627.27675193904668</v>
      </c>
      <c r="F143" s="11">
        <f t="shared" si="49"/>
        <v>611.13655008953776</v>
      </c>
      <c r="G143" s="11">
        <f t="shared" si="49"/>
        <v>591.16062498901158</v>
      </c>
      <c r="H143" s="11">
        <f t="shared" si="49"/>
        <v>565.19471170639338</v>
      </c>
      <c r="I143" s="11">
        <f t="shared" si="49"/>
        <v>536.96243031557412</v>
      </c>
      <c r="J143" s="11">
        <f t="shared" si="49"/>
        <v>512.31729331733084</v>
      </c>
      <c r="K143" s="11">
        <f t="shared" si="49"/>
        <v>493.47887888274965</v>
      </c>
      <c r="L143" s="11">
        <f t="shared" si="49"/>
        <v>487.67219295669827</v>
      </c>
      <c r="M143" s="11">
        <f t="shared" si="49"/>
        <v>497.21276124668293</v>
      </c>
      <c r="N143" s="11">
        <f t="shared" si="49"/>
        <v>509.7440896816214</v>
      </c>
      <c r="O143" s="11">
        <f t="shared" si="49"/>
        <v>516.35933542746909</v>
      </c>
      <c r="P143" s="11">
        <f t="shared" si="49"/>
        <v>518.38528685000074</v>
      </c>
      <c r="Q143" s="11">
        <f t="shared" si="49"/>
        <v>513.93609725927479</v>
      </c>
      <c r="R143" s="11">
        <f t="shared" si="49"/>
        <v>505.71268523575014</v>
      </c>
      <c r="S143" s="11">
        <f t="shared" si="49"/>
        <v>503.31369908160877</v>
      </c>
      <c r="T143" s="11">
        <f t="shared" si="49"/>
        <v>509.12806753857313</v>
      </c>
      <c r="U143" s="11">
        <f t="shared" si="49"/>
        <v>522.55794423982866</v>
      </c>
      <c r="V143" s="11">
        <f t="shared" si="49"/>
        <v>545.79115761700655</v>
      </c>
      <c r="W143" s="11">
        <f t="shared" si="49"/>
        <v>577.43667667724583</v>
      </c>
      <c r="X143" s="12">
        <f t="shared" si="49"/>
        <v>609.34188200944084</v>
      </c>
    </row>
    <row r="144" spans="1:24" x14ac:dyDescent="0.2">
      <c r="A144" s="15" t="s">
        <v>14</v>
      </c>
      <c r="B144" s="62">
        <f t="shared" si="37"/>
        <v>679.08138001993507</v>
      </c>
      <c r="C144" s="11">
        <f t="shared" si="37"/>
        <v>693.08433652377357</v>
      </c>
      <c r="D144" s="11">
        <f t="shared" ref="D144:X144" si="50">D93/D$102*$B$102</f>
        <v>706.37010430962152</v>
      </c>
      <c r="E144" s="11">
        <f t="shared" si="50"/>
        <v>710.9372224125791</v>
      </c>
      <c r="F144" s="11">
        <f t="shared" si="50"/>
        <v>700.55321512188709</v>
      </c>
      <c r="G144" s="11">
        <f t="shared" si="50"/>
        <v>688.79494587921022</v>
      </c>
      <c r="H144" s="11">
        <f t="shared" si="50"/>
        <v>680.46477024875617</v>
      </c>
      <c r="I144" s="11">
        <f t="shared" si="50"/>
        <v>672.05079944715385</v>
      </c>
      <c r="J144" s="11">
        <f t="shared" si="50"/>
        <v>659.74815729742454</v>
      </c>
      <c r="K144" s="11">
        <f t="shared" si="50"/>
        <v>643.91377362232106</v>
      </c>
      <c r="L144" s="11">
        <f t="shared" si="50"/>
        <v>624.12308236172134</v>
      </c>
      <c r="M144" s="11">
        <f t="shared" si="50"/>
        <v>597.95327435584534</v>
      </c>
      <c r="N144" s="11">
        <f t="shared" si="50"/>
        <v>569.2960894863686</v>
      </c>
      <c r="O144" s="11">
        <f t="shared" si="50"/>
        <v>544.39830693494002</v>
      </c>
      <c r="P144" s="11">
        <f t="shared" si="50"/>
        <v>525.89580959007367</v>
      </c>
      <c r="Q144" s="11">
        <f t="shared" si="50"/>
        <v>521.50577609857544</v>
      </c>
      <c r="R144" s="11">
        <f t="shared" si="50"/>
        <v>533.51759283553247</v>
      </c>
      <c r="S144" s="11">
        <f t="shared" si="50"/>
        <v>548.77406459161318</v>
      </c>
      <c r="T144" s="11">
        <f t="shared" si="50"/>
        <v>557.22491037746022</v>
      </c>
      <c r="U144" s="11">
        <f t="shared" si="50"/>
        <v>560.14353667099658</v>
      </c>
      <c r="V144" s="11">
        <f t="shared" si="50"/>
        <v>556.00867580322063</v>
      </c>
      <c r="W144" s="11">
        <f t="shared" si="50"/>
        <v>548.04008370545057</v>
      </c>
      <c r="X144" s="12">
        <f t="shared" si="50"/>
        <v>546.6736203828516</v>
      </c>
    </row>
    <row r="145" spans="1:24" x14ac:dyDescent="0.2">
      <c r="A145" s="15" t="s">
        <v>15</v>
      </c>
      <c r="B145" s="62">
        <f t="shared" si="37"/>
        <v>690.52511908233691</v>
      </c>
      <c r="C145" s="11">
        <f t="shared" si="37"/>
        <v>731.23349174453108</v>
      </c>
      <c r="D145" s="11">
        <f t="shared" ref="D145:X145" si="51">D94/D$102*$B$102</f>
        <v>760.01614389638382</v>
      </c>
      <c r="E145" s="11">
        <f t="shared" si="51"/>
        <v>794.72693711320051</v>
      </c>
      <c r="F145" s="11">
        <f t="shared" si="51"/>
        <v>845.48030527918399</v>
      </c>
      <c r="G145" s="11">
        <f t="shared" si="51"/>
        <v>881.88357823193132</v>
      </c>
      <c r="H145" s="11">
        <f t="shared" si="51"/>
        <v>899.53416354293313</v>
      </c>
      <c r="I145" s="11">
        <f t="shared" si="51"/>
        <v>916.7447379294955</v>
      </c>
      <c r="J145" s="11">
        <f t="shared" si="51"/>
        <v>924.16101576863559</v>
      </c>
      <c r="K145" s="11">
        <f t="shared" si="51"/>
        <v>913.43117233336943</v>
      </c>
      <c r="L145" s="11">
        <f t="shared" si="51"/>
        <v>901.05732526755935</v>
      </c>
      <c r="M145" s="11">
        <f t="shared" si="51"/>
        <v>892.95793401534752</v>
      </c>
      <c r="N145" s="11">
        <f t="shared" si="51"/>
        <v>884.57713992811557</v>
      </c>
      <c r="O145" s="11">
        <f t="shared" si="51"/>
        <v>871.01788291154992</v>
      </c>
      <c r="P145" s="11">
        <f t="shared" si="51"/>
        <v>853.07919428807656</v>
      </c>
      <c r="Q145" s="11">
        <f t="shared" si="51"/>
        <v>829.98790301187364</v>
      </c>
      <c r="R145" s="11">
        <f t="shared" si="51"/>
        <v>798.12758773041367</v>
      </c>
      <c r="S145" s="11">
        <f t="shared" si="51"/>
        <v>762.9424003061182</v>
      </c>
      <c r="T145" s="11">
        <f t="shared" si="51"/>
        <v>732.25106799763398</v>
      </c>
      <c r="U145" s="11">
        <f t="shared" si="51"/>
        <v>709.44815961450763</v>
      </c>
      <c r="V145" s="11">
        <f t="shared" si="51"/>
        <v>705.55694015796632</v>
      </c>
      <c r="W145" s="11">
        <f t="shared" si="51"/>
        <v>723.86623289583144</v>
      </c>
      <c r="X145" s="12">
        <f t="shared" si="51"/>
        <v>746.62496593540175</v>
      </c>
    </row>
    <row r="146" spans="1:24" x14ac:dyDescent="0.2">
      <c r="A146" s="15" t="s">
        <v>16</v>
      </c>
      <c r="B146" s="62">
        <f t="shared" si="37"/>
        <v>681.8382553569852</v>
      </c>
      <c r="C146" s="11">
        <f t="shared" si="37"/>
        <v>686.70049712198158</v>
      </c>
      <c r="D146" s="11">
        <f t="shared" ref="D146:X146" si="52">D95/D$102*$B$102</f>
        <v>705.02311653065817</v>
      </c>
      <c r="E146" s="11">
        <f t="shared" si="52"/>
        <v>734.2080941718724</v>
      </c>
      <c r="F146" s="11">
        <f t="shared" si="52"/>
        <v>765.79798553823878</v>
      </c>
      <c r="G146" s="11">
        <f t="shared" si="52"/>
        <v>807.5169986087044</v>
      </c>
      <c r="H146" s="11">
        <f t="shared" si="52"/>
        <v>856.64177818325959</v>
      </c>
      <c r="I146" s="11">
        <f t="shared" si="52"/>
        <v>892.49361938971174</v>
      </c>
      <c r="J146" s="11">
        <f t="shared" si="52"/>
        <v>937.07900042385575</v>
      </c>
      <c r="K146" s="11">
        <f t="shared" si="52"/>
        <v>1001.9272029593606</v>
      </c>
      <c r="L146" s="11">
        <f t="shared" si="52"/>
        <v>1049.8375303565917</v>
      </c>
      <c r="M146" s="11">
        <f t="shared" si="52"/>
        <v>1075.2472993623326</v>
      </c>
      <c r="N146" s="11">
        <f t="shared" si="52"/>
        <v>1099.2781727643633</v>
      </c>
      <c r="O146" s="11">
        <f t="shared" si="52"/>
        <v>1112.2841914568178</v>
      </c>
      <c r="P146" s="11">
        <f t="shared" si="52"/>
        <v>1105.4196308414721</v>
      </c>
      <c r="Q146" s="11">
        <f t="shared" si="52"/>
        <v>1096.7729866099075</v>
      </c>
      <c r="R146" s="11">
        <f t="shared" si="52"/>
        <v>1092.676519803076</v>
      </c>
      <c r="S146" s="11">
        <f t="shared" si="52"/>
        <v>1088.2267510688976</v>
      </c>
      <c r="T146" s="11">
        <f t="shared" si="52"/>
        <v>1076.7375220468284</v>
      </c>
      <c r="U146" s="11">
        <f t="shared" si="52"/>
        <v>1058.5892321963788</v>
      </c>
      <c r="V146" s="11">
        <f t="shared" si="52"/>
        <v>1033.1918810275311</v>
      </c>
      <c r="W146" s="11">
        <f t="shared" si="52"/>
        <v>996.47067310793432</v>
      </c>
      <c r="X146" s="12">
        <f t="shared" si="52"/>
        <v>956.03850612577526</v>
      </c>
    </row>
    <row r="147" spans="1:24" x14ac:dyDescent="0.2">
      <c r="A147" s="15" t="s">
        <v>17</v>
      </c>
      <c r="B147" s="62">
        <f t="shared" si="37"/>
        <v>645.9692356456319</v>
      </c>
      <c r="C147" s="11">
        <f t="shared" si="37"/>
        <v>643.00878781753875</v>
      </c>
      <c r="D147" s="11">
        <f t="shared" ref="D147:X147" si="53">D96/D$102*$B$102</f>
        <v>635.8533336543552</v>
      </c>
      <c r="E147" s="11">
        <f t="shared" si="53"/>
        <v>624.38108797423808</v>
      </c>
      <c r="F147" s="11">
        <f t="shared" si="53"/>
        <v>614.87985507622386</v>
      </c>
      <c r="G147" s="11">
        <f t="shared" si="53"/>
        <v>612.83444316026714</v>
      </c>
      <c r="H147" s="11">
        <f t="shared" si="53"/>
        <v>621.04142572401929</v>
      </c>
      <c r="I147" s="11">
        <f t="shared" si="53"/>
        <v>642.84949798011644</v>
      </c>
      <c r="J147" s="11">
        <f t="shared" si="53"/>
        <v>674.96125648784152</v>
      </c>
      <c r="K147" s="11">
        <f t="shared" si="53"/>
        <v>709.05415484059131</v>
      </c>
      <c r="L147" s="11">
        <f t="shared" si="53"/>
        <v>753.3588235622218</v>
      </c>
      <c r="M147" s="11">
        <f t="shared" si="53"/>
        <v>805.18428811988781</v>
      </c>
      <c r="N147" s="11">
        <f t="shared" si="53"/>
        <v>843.94963676958321</v>
      </c>
      <c r="O147" s="11">
        <f t="shared" si="53"/>
        <v>892.60909179647399</v>
      </c>
      <c r="P147" s="11">
        <f t="shared" si="53"/>
        <v>962.29333107329887</v>
      </c>
      <c r="Q147" s="11">
        <f t="shared" si="53"/>
        <v>1015.5386486952816</v>
      </c>
      <c r="R147" s="11">
        <f t="shared" si="53"/>
        <v>1046.3583357673597</v>
      </c>
      <c r="S147" s="11">
        <f t="shared" si="53"/>
        <v>1074.7871083815262</v>
      </c>
      <c r="T147" s="11">
        <f t="shared" si="53"/>
        <v>1093.3381958977368</v>
      </c>
      <c r="U147" s="11">
        <f t="shared" si="53"/>
        <v>1093.943410403205</v>
      </c>
      <c r="V147" s="11">
        <f t="shared" si="53"/>
        <v>1092.031442572342</v>
      </c>
      <c r="W147" s="11">
        <f t="shared" si="53"/>
        <v>1093.6609054406322</v>
      </c>
      <c r="X147" s="12">
        <f t="shared" si="53"/>
        <v>1095.1983437492022</v>
      </c>
    </row>
    <row r="148" spans="1:24" x14ac:dyDescent="0.2">
      <c r="A148" s="15" t="s">
        <v>18</v>
      </c>
      <c r="B148" s="62">
        <f t="shared" si="37"/>
        <v>582.72691084929602</v>
      </c>
      <c r="C148" s="11">
        <f t="shared" si="37"/>
        <v>596.93610501382557</v>
      </c>
      <c r="D148" s="11">
        <f t="shared" ref="D148:X148" si="54">D97/D$102*$B$102</f>
        <v>619.24405685436079</v>
      </c>
      <c r="E148" s="11">
        <f t="shared" si="54"/>
        <v>638.86064239875179</v>
      </c>
      <c r="F148" s="11">
        <f t="shared" si="54"/>
        <v>653.6940825830045</v>
      </c>
      <c r="G148" s="11">
        <f t="shared" si="54"/>
        <v>660.60078379433423</v>
      </c>
      <c r="H148" s="11">
        <f t="shared" si="54"/>
        <v>660.09397173988975</v>
      </c>
      <c r="I148" s="11">
        <f t="shared" si="54"/>
        <v>655.70930434504271</v>
      </c>
      <c r="J148" s="11">
        <f t="shared" si="54"/>
        <v>649.79065107513588</v>
      </c>
      <c r="K148" s="11">
        <f t="shared" si="54"/>
        <v>647.10846717709489</v>
      </c>
      <c r="L148" s="11">
        <f t="shared" si="54"/>
        <v>653.19756614013249</v>
      </c>
      <c r="M148" s="11">
        <f t="shared" si="54"/>
        <v>670.67080287046258</v>
      </c>
      <c r="N148" s="11">
        <f t="shared" si="54"/>
        <v>703.90308740229659</v>
      </c>
      <c r="O148" s="11">
        <f t="shared" si="54"/>
        <v>748.25057161429856</v>
      </c>
      <c r="P148" s="11">
        <f t="shared" si="54"/>
        <v>793.79842478922774</v>
      </c>
      <c r="Q148" s="11">
        <f t="shared" si="54"/>
        <v>852.57566777953105</v>
      </c>
      <c r="R148" s="11">
        <f t="shared" si="54"/>
        <v>921.02013050558389</v>
      </c>
      <c r="S148" s="11">
        <f t="shared" si="54"/>
        <v>973.30421046230276</v>
      </c>
      <c r="T148" s="11">
        <f t="shared" si="54"/>
        <v>1039.9021121723097</v>
      </c>
      <c r="U148" s="11">
        <f t="shared" si="54"/>
        <v>1132.7744209234718</v>
      </c>
      <c r="V148" s="11">
        <f t="shared" si="54"/>
        <v>1203.6698494508582</v>
      </c>
      <c r="W148" s="11">
        <f t="shared" si="54"/>
        <v>1245.8774192949925</v>
      </c>
      <c r="X148" s="12">
        <f t="shared" si="54"/>
        <v>1283.7784178774716</v>
      </c>
    </row>
    <row r="149" spans="1:24" x14ac:dyDescent="0.2">
      <c r="A149" s="15" t="s">
        <v>19</v>
      </c>
      <c r="B149" s="62">
        <f t="shared" si="37"/>
        <v>320.01759682423187</v>
      </c>
      <c r="C149" s="11">
        <f t="shared" si="37"/>
        <v>351.68371450346297</v>
      </c>
      <c r="D149" s="11">
        <f t="shared" ref="D149:X149" si="55">D98/D$102*$B$102</f>
        <v>371.41329857037147</v>
      </c>
      <c r="E149" s="11">
        <f t="shared" si="55"/>
        <v>383.62058269075783</v>
      </c>
      <c r="F149" s="11">
        <f t="shared" si="55"/>
        <v>394.19929191556531</v>
      </c>
      <c r="G149" s="11">
        <f t="shared" si="55"/>
        <v>406.88928712971176</v>
      </c>
      <c r="H149" s="11">
        <f t="shared" si="55"/>
        <v>421.42050378209535</v>
      </c>
      <c r="I149" s="11">
        <f t="shared" si="55"/>
        <v>439.74504381012872</v>
      </c>
      <c r="J149" s="11">
        <f t="shared" si="55"/>
        <v>458.91158475293628</v>
      </c>
      <c r="K149" s="11">
        <f t="shared" si="55"/>
        <v>474.1847533433276</v>
      </c>
      <c r="L149" s="11">
        <f t="shared" si="55"/>
        <v>483.16949760761207</v>
      </c>
      <c r="M149" s="11">
        <f t="shared" si="55"/>
        <v>486.61290061659724</v>
      </c>
      <c r="N149" s="11">
        <f t="shared" si="55"/>
        <v>488.12825723081676</v>
      </c>
      <c r="O149" s="11">
        <f t="shared" si="55"/>
        <v>489.56493529523402</v>
      </c>
      <c r="P149" s="11">
        <f t="shared" si="55"/>
        <v>494.63387531774845</v>
      </c>
      <c r="Q149" s="11">
        <f t="shared" si="55"/>
        <v>507.63502467457926</v>
      </c>
      <c r="R149" s="11">
        <f t="shared" si="55"/>
        <v>530.20206492903878</v>
      </c>
      <c r="S149" s="11">
        <f t="shared" si="55"/>
        <v>566.8391623428297</v>
      </c>
      <c r="T149" s="11">
        <f t="shared" si="55"/>
        <v>611.94204614119519</v>
      </c>
      <c r="U149" s="11">
        <f t="shared" si="55"/>
        <v>655.74958887890182</v>
      </c>
      <c r="V149" s="11">
        <f t="shared" si="55"/>
        <v>712.34813465342165</v>
      </c>
      <c r="W149" s="11">
        <f t="shared" si="55"/>
        <v>778.32478794054748</v>
      </c>
      <c r="X149" s="12">
        <f t="shared" si="55"/>
        <v>828.33124497370727</v>
      </c>
    </row>
    <row r="150" spans="1:24" x14ac:dyDescent="0.2">
      <c r="A150" s="15" t="s">
        <v>20</v>
      </c>
      <c r="B150" s="62">
        <f t="shared" si="37"/>
        <v>58.961086883596117</v>
      </c>
      <c r="C150" s="11">
        <f t="shared" si="37"/>
        <v>56.127226992218112</v>
      </c>
      <c r="D150" s="11">
        <f t="shared" ref="D150:X150" si="56">D99/D$102*$B$102</f>
        <v>61.826659235306039</v>
      </c>
      <c r="E150" s="11">
        <f t="shared" si="56"/>
        <v>75.747200899180527</v>
      </c>
      <c r="F150" s="11">
        <f t="shared" si="56"/>
        <v>89.863888610903103</v>
      </c>
      <c r="G150" s="11">
        <f t="shared" si="56"/>
        <v>101.57686002120221</v>
      </c>
      <c r="H150" s="11">
        <f t="shared" si="56"/>
        <v>110.63963688858544</v>
      </c>
      <c r="I150" s="11">
        <f t="shared" si="56"/>
        <v>116.83310169028364</v>
      </c>
      <c r="J150" s="11">
        <f t="shared" si="56"/>
        <v>122.17096874514006</v>
      </c>
      <c r="K150" s="11">
        <f t="shared" si="56"/>
        <v>127.69634899229955</v>
      </c>
      <c r="L150" s="11">
        <f t="shared" si="56"/>
        <v>134.18399268064206</v>
      </c>
      <c r="M150" s="11">
        <f t="shared" si="56"/>
        <v>141.15120259842334</v>
      </c>
      <c r="N150" s="11">
        <f t="shared" si="56"/>
        <v>149.42108419702038</v>
      </c>
      <c r="O150" s="11">
        <f t="shared" si="56"/>
        <v>157.96123051821311</v>
      </c>
      <c r="P150" s="11">
        <f t="shared" si="56"/>
        <v>164.93500834148267</v>
      </c>
      <c r="Q150" s="11">
        <f t="shared" si="56"/>
        <v>169.71072950297773</v>
      </c>
      <c r="R150" s="11">
        <f t="shared" si="56"/>
        <v>172.66316339796842</v>
      </c>
      <c r="S150" s="11">
        <f t="shared" si="56"/>
        <v>175.57357495328421</v>
      </c>
      <c r="T150" s="11">
        <f t="shared" si="56"/>
        <v>178.92200615143386</v>
      </c>
      <c r="U150" s="11">
        <f t="shared" si="56"/>
        <v>183.64336152365317</v>
      </c>
      <c r="V150" s="11">
        <f t="shared" si="56"/>
        <v>191.53284756094669</v>
      </c>
      <c r="W150" s="11">
        <f t="shared" si="56"/>
        <v>203.06666890568491</v>
      </c>
      <c r="X150" s="12">
        <f t="shared" si="56"/>
        <v>220.57250924168105</v>
      </c>
    </row>
    <row r="151" spans="1:24" x14ac:dyDescent="0.2">
      <c r="A151" s="15" t="s">
        <v>21</v>
      </c>
      <c r="B151" s="63">
        <f t="shared" si="37"/>
        <v>7.8196721311475406</v>
      </c>
      <c r="C151" s="48">
        <f t="shared" si="37"/>
        <v>7.7971341298452588</v>
      </c>
      <c r="D151" s="48">
        <f t="shared" ref="D151:X151" si="57">D100/D$102*$B$102</f>
        <v>7.7631856560592691</v>
      </c>
      <c r="E151" s="48">
        <f t="shared" si="57"/>
        <v>7.7186183829669126</v>
      </c>
      <c r="F151" s="48">
        <f t="shared" si="57"/>
        <v>7.6659461930729309</v>
      </c>
      <c r="G151" s="48">
        <f t="shared" si="57"/>
        <v>7.6104281713341395</v>
      </c>
      <c r="H151" s="48">
        <f t="shared" si="57"/>
        <v>7.5560582643390211</v>
      </c>
      <c r="I151" s="48">
        <f t="shared" si="57"/>
        <v>7.5029831612899178</v>
      </c>
      <c r="J151" s="48">
        <f t="shared" si="57"/>
        <v>7.4487651960612142</v>
      </c>
      <c r="K151" s="48">
        <f t="shared" si="57"/>
        <v>7.3925228395366238</v>
      </c>
      <c r="L151" s="48">
        <f t="shared" si="57"/>
        <v>7.3363909852807589</v>
      </c>
      <c r="M151" s="48">
        <f t="shared" si="57"/>
        <v>7.2830108259730704</v>
      </c>
      <c r="N151" s="48">
        <f t="shared" si="57"/>
        <v>7.2311683250493797</v>
      </c>
      <c r="O151" s="48">
        <f t="shared" si="57"/>
        <v>7.1783273364850144</v>
      </c>
      <c r="P151" s="48">
        <f t="shared" si="57"/>
        <v>7.1276667165618157</v>
      </c>
      <c r="Q151" s="48">
        <f t="shared" si="57"/>
        <v>7.0815173160362006</v>
      </c>
      <c r="R151" s="48">
        <f t="shared" si="57"/>
        <v>7.0398091503142677</v>
      </c>
      <c r="S151" s="48">
        <f t="shared" si="57"/>
        <v>7.0021778023202437</v>
      </c>
      <c r="T151" s="48">
        <f t="shared" si="57"/>
        <v>6.9594987724465307</v>
      </c>
      <c r="U151" s="48">
        <f t="shared" si="57"/>
        <v>6.9130804166019999</v>
      </c>
      <c r="V151" s="48">
        <f t="shared" si="57"/>
        <v>6.8706272189680524</v>
      </c>
      <c r="W151" s="48">
        <f t="shared" si="57"/>
        <v>6.8349583044411517</v>
      </c>
      <c r="X151" s="64">
        <f t="shared" si="57"/>
        <v>6.8070995790715418</v>
      </c>
    </row>
    <row r="152" spans="1:24" x14ac:dyDescent="0.2">
      <c r="A152" s="16" t="s">
        <v>24</v>
      </c>
      <c r="B152" s="18">
        <f>SUM(B131:B151)</f>
        <v>13332.730220056012</v>
      </c>
      <c r="C152" s="18">
        <f>SUM(C131:C151)</f>
        <v>13338.217585475684</v>
      </c>
      <c r="D152" s="18">
        <f t="shared" ref="D152:X152" si="58">SUM(D131:D151)</f>
        <v>13359.573250789639</v>
      </c>
      <c r="E152" s="18">
        <f t="shared" si="58"/>
        <v>13385.635705082732</v>
      </c>
      <c r="F152" s="18">
        <f t="shared" si="58"/>
        <v>13415.755430660673</v>
      </c>
      <c r="G152" s="18">
        <f t="shared" si="58"/>
        <v>13447.486491276859</v>
      </c>
      <c r="H152" s="18">
        <f t="shared" si="58"/>
        <v>13479.139999768257</v>
      </c>
      <c r="I152" s="18">
        <f t="shared" si="58"/>
        <v>13509.585335639887</v>
      </c>
      <c r="J152" s="18">
        <f t="shared" si="58"/>
        <v>13537.968977321572</v>
      </c>
      <c r="K152" s="18">
        <f t="shared" si="58"/>
        <v>13567.060272322286</v>
      </c>
      <c r="L152" s="18">
        <f t="shared" si="58"/>
        <v>13597.319999505044</v>
      </c>
      <c r="M152" s="18">
        <f t="shared" si="58"/>
        <v>13627.616482847077</v>
      </c>
      <c r="N152" s="18">
        <f t="shared" si="58"/>
        <v>13659.566242940404</v>
      </c>
      <c r="O152" s="18">
        <f t="shared" si="58"/>
        <v>13690.339589509091</v>
      </c>
      <c r="P152" s="18">
        <f t="shared" si="58"/>
        <v>13715.985401947002</v>
      </c>
      <c r="Q152" s="18">
        <f t="shared" si="58"/>
        <v>13739.601186630933</v>
      </c>
      <c r="R152" s="18">
        <f t="shared" si="58"/>
        <v>13762.807673342948</v>
      </c>
      <c r="S152" s="18">
        <f t="shared" si="58"/>
        <v>13784.672397630362</v>
      </c>
      <c r="T152" s="18">
        <f t="shared" si="58"/>
        <v>13813.445284191739</v>
      </c>
      <c r="U152" s="18">
        <f t="shared" si="58"/>
        <v>13846.883069626509</v>
      </c>
      <c r="V152" s="18">
        <f t="shared" si="58"/>
        <v>13876.967035843067</v>
      </c>
      <c r="W152" s="18">
        <f t="shared" si="58"/>
        <v>13899.61714048497</v>
      </c>
      <c r="X152" s="18">
        <f t="shared" si="58"/>
        <v>13911.972312435893</v>
      </c>
    </row>
    <row r="153" spans="1:24" x14ac:dyDescent="0.2">
      <c r="A153" s="14" t="s">
        <v>24</v>
      </c>
      <c r="B153" s="25">
        <f>B128+B152</f>
        <v>23648.757554350726</v>
      </c>
      <c r="C153" s="25">
        <f>C128+C152</f>
        <v>23648.757554350719</v>
      </c>
      <c r="D153" s="25">
        <f t="shared" ref="D153:X153" si="59">D128+D152</f>
        <v>23648.757554350726</v>
      </c>
      <c r="E153" s="25">
        <f t="shared" si="59"/>
        <v>23648.757554350734</v>
      </c>
      <c r="F153" s="25">
        <f t="shared" si="59"/>
        <v>23648.757554350726</v>
      </c>
      <c r="G153" s="25">
        <f t="shared" si="59"/>
        <v>23648.757554350723</v>
      </c>
      <c r="H153" s="25">
        <f t="shared" si="59"/>
        <v>23648.757554350726</v>
      </c>
      <c r="I153" s="25">
        <f t="shared" si="59"/>
        <v>23648.75755435073</v>
      </c>
      <c r="J153" s="25">
        <f t="shared" si="59"/>
        <v>23648.757554350726</v>
      </c>
      <c r="K153" s="25">
        <f t="shared" si="59"/>
        <v>23648.757554350734</v>
      </c>
      <c r="L153" s="25">
        <f t="shared" si="59"/>
        <v>23648.757554350726</v>
      </c>
      <c r="M153" s="25">
        <f t="shared" si="59"/>
        <v>23648.757554350726</v>
      </c>
      <c r="N153" s="25">
        <f t="shared" si="59"/>
        <v>23648.757554350726</v>
      </c>
      <c r="O153" s="25">
        <f t="shared" si="59"/>
        <v>23648.757554350726</v>
      </c>
      <c r="P153" s="25">
        <f t="shared" si="59"/>
        <v>23648.757554350734</v>
      </c>
      <c r="Q153" s="25">
        <f t="shared" si="59"/>
        <v>23648.757554350734</v>
      </c>
      <c r="R153" s="25">
        <f t="shared" si="59"/>
        <v>23648.757554350734</v>
      </c>
      <c r="S153" s="25">
        <f t="shared" si="59"/>
        <v>23648.75755435073</v>
      </c>
      <c r="T153" s="25">
        <f t="shared" si="59"/>
        <v>23648.757554350734</v>
      </c>
      <c r="U153" s="25">
        <f t="shared" si="59"/>
        <v>23648.757554350726</v>
      </c>
      <c r="V153" s="25">
        <f t="shared" si="59"/>
        <v>23648.75755435073</v>
      </c>
      <c r="W153" s="25">
        <f t="shared" si="59"/>
        <v>23648.757554350737</v>
      </c>
      <c r="X153" s="25">
        <f t="shared" si="59"/>
        <v>23648.757554350726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0">D6</f>
        <v>33131.782148717808</v>
      </c>
      <c r="C158" s="60">
        <f>B158*Předpoklady!$X6</f>
        <v>34780.17195339391</v>
      </c>
      <c r="D158" s="60">
        <f>C158*Předpoklady!$X6</f>
        <v>36510.573312291985</v>
      </c>
      <c r="E158" s="60">
        <f>D158*Předpoklady!$X6</f>
        <v>38327.066507276686</v>
      </c>
      <c r="F158" s="60">
        <f>E158*Předpoklady!$X6</f>
        <v>40233.9348245363</v>
      </c>
      <c r="G158" s="60">
        <f>F158*Předpoklady!$X6</f>
        <v>42235.674654560353</v>
      </c>
      <c r="H158" s="60">
        <f>G158*Předpoklady!$X6</f>
        <v>44337.006094616569</v>
      </c>
      <c r="I158" s="60">
        <f>H158*Předpoklady!$X6</f>
        <v>46542.88407872786</v>
      </c>
      <c r="J158" s="60">
        <f>I158*Předpoklady!$X6</f>
        <v>48858.510061393739</v>
      </c>
      <c r="K158" s="60">
        <f>J158*Předpoklady!$X6</f>
        <v>51289.344282606406</v>
      </c>
      <c r="L158" s="60">
        <f>K158*Předpoklady!$X6</f>
        <v>53841.118643082293</v>
      </c>
      <c r="M158" s="60">
        <f>L158*Předpoklady!$X6</f>
        <v>56519.850220068947</v>
      </c>
      <c r="N158" s="60">
        <f>M158*Předpoklady!$X6</f>
        <v>59331.855455597375</v>
      </c>
      <c r="O158" s="60">
        <f>N158*Předpoklady!$X6</f>
        <v>62283.765050635797</v>
      </c>
      <c r="P158" s="60">
        <f>O158*Předpoklady!$X6</f>
        <v>65382.53960026511</v>
      </c>
      <c r="Q158" s="60">
        <f>P158*Předpoklady!$X6</f>
        <v>68635.486006743857</v>
      </c>
      <c r="R158" s="60">
        <f>Q158*Předpoklady!$X6</f>
        <v>72050.274709164572</v>
      </c>
      <c r="S158" s="60">
        <f>R158*Předpoklady!$X6</f>
        <v>75634.957770329012</v>
      </c>
      <c r="T158" s="60">
        <f>S158*Předpoklady!$X6</f>
        <v>79397.987863491158</v>
      </c>
      <c r="U158" s="60">
        <f>T158*Předpoklady!$X6</f>
        <v>83348.238203738569</v>
      </c>
      <c r="V158" s="60">
        <f>U158*Předpoklady!$X6</f>
        <v>87495.023471010238</v>
      </c>
      <c r="W158" s="60">
        <f>V158*Předpoklady!$X6</f>
        <v>91848.121774087514</v>
      </c>
      <c r="X158" s="61">
        <f>W158*Předpoklady!$X6</f>
        <v>96417.797707348887</v>
      </c>
    </row>
    <row r="159" spans="1:24" x14ac:dyDescent="0.2">
      <c r="A159" s="15" t="s">
        <v>2</v>
      </c>
      <c r="B159" s="62">
        <f t="shared" si="60"/>
        <v>40815.187236822552</v>
      </c>
      <c r="C159" s="11">
        <f>B159*Předpoklady!$X7</f>
        <v>42086.714285009817</v>
      </c>
      <c r="D159" s="11">
        <f>C159*Předpoklady!$X7</f>
        <v>43397.853574221255</v>
      </c>
      <c r="E159" s="11">
        <f>D159*Předpoklady!$X7</f>
        <v>44749.83915578216</v>
      </c>
      <c r="F159" s="11">
        <f>E159*Předpoklady!$X7</f>
        <v>46143.94352576707</v>
      </c>
      <c r="G159" s="11">
        <f>F159*Předpoklady!$X7</f>
        <v>47581.478822679899</v>
      </c>
      <c r="H159" s="11">
        <f>G159*Předpoklady!$X7</f>
        <v>49063.798062445734</v>
      </c>
      <c r="I159" s="11">
        <f>H159*Předpoklady!$X7</f>
        <v>50592.296411876669</v>
      </c>
      <c r="J159" s="11">
        <f>I159*Předpoklady!$X7</f>
        <v>52168.412501810271</v>
      </c>
      <c r="K159" s="11">
        <f>J159*Předpoklady!$X7</f>
        <v>53793.629781156669</v>
      </c>
      <c r="L159" s="11">
        <f>K159*Předpoklady!$X7</f>
        <v>55469.477913128576</v>
      </c>
      <c r="M159" s="11">
        <f>L159*Předpoklady!$X7</f>
        <v>57197.534214968538</v>
      </c>
      <c r="N159" s="11">
        <f>M159*Předpoklady!$X7</f>
        <v>58979.425142528351</v>
      </c>
      <c r="O159" s="11">
        <f>N159*Předpoklady!$X7</f>
        <v>60816.827821098035</v>
      </c>
      <c r="P159" s="11">
        <f>O159*Předpoklady!$X7</f>
        <v>62711.471623925143</v>
      </c>
      <c r="Q159" s="11">
        <f>P159*Předpoklady!$X7</f>
        <v>64665.139799910132</v>
      </c>
      <c r="R159" s="11">
        <f>Q159*Předpoklady!$X7</f>
        <v>66679.671152009789</v>
      </c>
      <c r="S159" s="11">
        <f>R159*Předpoklady!$X7</f>
        <v>68756.961767928398</v>
      </c>
      <c r="T159" s="11">
        <f>S159*Předpoklady!$X7</f>
        <v>70898.9668047257</v>
      </c>
      <c r="U159" s="11">
        <f>T159*Předpoklady!$X7</f>
        <v>73107.702329021136</v>
      </c>
      <c r="V159" s="11">
        <f>U159*Předpoklady!$X7</f>
        <v>75385.247214526607</v>
      </c>
      <c r="W159" s="11">
        <f>V159*Předpoklady!$X7</f>
        <v>77733.745098693529</v>
      </c>
      <c r="X159" s="12">
        <f>W159*Předpoklady!$X7</f>
        <v>80155.406400315871</v>
      </c>
    </row>
    <row r="160" spans="1:24" x14ac:dyDescent="0.2">
      <c r="A160" s="15" t="s">
        <v>3</v>
      </c>
      <c r="B160" s="62">
        <f t="shared" si="60"/>
        <v>41992.836971119803</v>
      </c>
      <c r="C160" s="11">
        <f>B160*Předpoklady!$X8</f>
        <v>43078.911228493002</v>
      </c>
      <c r="D160" s="11">
        <f>C160*Předpoklady!$X8</f>
        <v>44193.074973921983</v>
      </c>
      <c r="E160" s="11">
        <f>D160*Předpoklady!$X8</f>
        <v>45336.054694876526</v>
      </c>
      <c r="F160" s="11">
        <f>E160*Předpoklady!$X8</f>
        <v>46508.595668205664</v>
      </c>
      <c r="G160" s="11">
        <f>F160*Předpoklady!$X8</f>
        <v>47711.462446093421</v>
      </c>
      <c r="H160" s="11">
        <f>G160*Předpoklady!$X8</f>
        <v>48945.439354583017</v>
      </c>
      <c r="I160" s="11">
        <f>H160*Předpoklady!$X8</f>
        <v>50211.331004994558</v>
      </c>
      <c r="J160" s="11">
        <f>I160*Předpoklady!$X8</f>
        <v>51509.962818569664</v>
      </c>
      <c r="K160" s="11">
        <f>J160*Předpoklady!$X8</f>
        <v>52842.18156468519</v>
      </c>
      <c r="L160" s="11">
        <f>K160*Předpoklady!$X8</f>
        <v>54208.855912986895</v>
      </c>
      <c r="M160" s="11">
        <f>L160*Předpoklady!$X8</f>
        <v>55610.876999803164</v>
      </c>
      <c r="N160" s="11">
        <f>M160*Předpoklady!$X8</f>
        <v>57049.159009208037</v>
      </c>
      <c r="O160" s="11">
        <f>N160*Předpoklady!$X8</f>
        <v>58524.639769112473</v>
      </c>
      <c r="P160" s="11">
        <f>O160*Předpoklady!$X8</f>
        <v>60038.281362772526</v>
      </c>
      <c r="Q160" s="11">
        <f>P160*Předpoklady!$X8</f>
        <v>61591.070756113135</v>
      </c>
      <c r="R160" s="11">
        <f>Q160*Předpoklady!$X8</f>
        <v>63184.020441276589</v>
      </c>
      <c r="S160" s="11">
        <f>R160*Předpoklady!$X8</f>
        <v>64818.169096815313</v>
      </c>
      <c r="T160" s="11">
        <f>S160*Předpoklady!$X8</f>
        <v>66494.582264959419</v>
      </c>
      <c r="U160" s="11">
        <f>T160*Předpoklady!$X8</f>
        <v>68214.353046400647</v>
      </c>
      <c r="V160" s="11">
        <f>U160*Předpoklady!$X8</f>
        <v>69978.602813045713</v>
      </c>
      <c r="W160" s="11">
        <f>V160*Předpoklady!$X8</f>
        <v>71788.481939203877</v>
      </c>
      <c r="X160" s="12">
        <f>W160*Předpoklady!$X8</f>
        <v>73645.170551685369</v>
      </c>
    </row>
    <row r="161" spans="1:24" x14ac:dyDescent="0.2">
      <c r="A161" s="15" t="s">
        <v>4</v>
      </c>
      <c r="B161" s="62">
        <f t="shared" si="60"/>
        <v>40369.246320895683</v>
      </c>
      <c r="C161" s="11">
        <f>B161*Předpoklady!$X9</f>
        <v>42346.258795729889</v>
      </c>
      <c r="D161" s="11">
        <f>C161*Předpoklady!$X9</f>
        <v>44420.0919616065</v>
      </c>
      <c r="E161" s="11">
        <f>D161*Předpoklady!$X9</f>
        <v>46595.487440712146</v>
      </c>
      <c r="F161" s="11">
        <f>E161*Předpoklady!$X9</f>
        <v>48877.419067797935</v>
      </c>
      <c r="G161" s="11">
        <f>F161*Předpoklady!$X9</f>
        <v>51271.104262379289</v>
      </c>
      <c r="H161" s="11">
        <f>G161*Předpoklady!$X9</f>
        <v>53782.015957869182</v>
      </c>
      <c r="I161" s="11">
        <f>H161*Předpoklady!$X9</f>
        <v>56415.895114919564</v>
      </c>
      <c r="J161" s="11">
        <f>I161*Předpoklady!$X9</f>
        <v>59178.763847581591</v>
      </c>
      <c r="K161" s="11">
        <f>J161*Předpoklady!$X9</f>
        <v>62076.93919229634</v>
      </c>
      <c r="L161" s="11">
        <f>K161*Předpoklady!$X9</f>
        <v>65117.047551197487</v>
      </c>
      <c r="M161" s="11">
        <f>L161*Předpoklady!$X9</f>
        <v>68306.039842749233</v>
      </c>
      <c r="N161" s="11">
        <f>M161*Předpoklady!$X9</f>
        <v>71651.207394359881</v>
      </c>
      <c r="O161" s="11">
        <f>N161*Předpoklady!$X9</f>
        <v>75160.198613308152</v>
      </c>
      <c r="P161" s="11">
        <f>O161*Předpoklady!$X9</f>
        <v>78841.036474098568</v>
      </c>
      <c r="Q161" s="11">
        <f>P161*Předpoklady!$X9</f>
        <v>82702.136862229207</v>
      </c>
      <c r="R161" s="11">
        <f>Q161*Předpoklady!$X9</f>
        <v>86752.327816313031</v>
      </c>
      <c r="S161" s="11">
        <f>R161*Předpoklady!$X9</f>
        <v>91000.869712548068</v>
      </c>
      <c r="T161" s="11">
        <f>S161*Předpoklady!$X9</f>
        <v>95457.476437686419</v>
      </c>
      <c r="U161" s="11">
        <f>T161*Předpoklady!$X9</f>
        <v>100132.33759891186</v>
      </c>
      <c r="V161" s="11">
        <f>U161*Předpoklady!$X9</f>
        <v>105036.14182140712</v>
      </c>
      <c r="W161" s="11">
        <f>V161*Předpoklady!$X9</f>
        <v>110180.10118687812</v>
      </c>
      <c r="X161" s="12">
        <f>W161*Předpoklady!$X9</f>
        <v>115575.97686891192</v>
      </c>
    </row>
    <row r="162" spans="1:24" x14ac:dyDescent="0.2">
      <c r="A162" s="15" t="s">
        <v>5</v>
      </c>
      <c r="B162" s="62">
        <f t="shared" si="60"/>
        <v>48691.152726154469</v>
      </c>
      <c r="C162" s="11">
        <f>B162*Předpoklady!$X10</f>
        <v>50913.142632627256</v>
      </c>
      <c r="D162" s="11">
        <f>C162*Předpoklady!$X10</f>
        <v>53236.531640744543</v>
      </c>
      <c r="E162" s="11">
        <f>D162*Předpoklady!$X10</f>
        <v>55665.947034268662</v>
      </c>
      <c r="F162" s="11">
        <f>E162*Předpoklady!$X10</f>
        <v>58206.227260124848</v>
      </c>
      <c r="G162" s="11">
        <f>F162*Předpoklady!$X10</f>
        <v>60862.431564698381</v>
      </c>
      <c r="H162" s="11">
        <f>G162*Předpoklady!$X10</f>
        <v>63639.850069878048</v>
      </c>
      <c r="I162" s="11">
        <f>H162*Předpoklady!$X10</f>
        <v>66544.01430891348</v>
      </c>
      <c r="J162" s="11">
        <f>I162*Předpoklady!$X10</f>
        <v>69580.70824306969</v>
      </c>
      <c r="K162" s="11">
        <f>J162*Předpoklady!$X10</f>
        <v>72755.979781019574</v>
      </c>
      <c r="L162" s="11">
        <f>K162*Předpoklady!$X10</f>
        <v>76076.15282391668</v>
      </c>
      <c r="M162" s="11">
        <f>L162*Předpoklady!$X10</f>
        <v>79547.839860137203</v>
      </c>
      <c r="N162" s="11">
        <f>M162*Předpoklady!$X10</f>
        <v>83177.955134775068</v>
      </c>
      <c r="O162" s="11">
        <f>N162*Předpoklady!$X10</f>
        <v>86973.728420118554</v>
      </c>
      <c r="P162" s="11">
        <f>O162*Předpoklady!$X10</f>
        <v>90942.719414533902</v>
      </c>
      <c r="Q162" s="11">
        <f>P162*Předpoklady!$X10</f>
        <v>95092.83279843285</v>
      </c>
      <c r="R162" s="11">
        <f>Q162*Předpoklady!$X10</f>
        <v>99432.333977309754</v>
      </c>
      <c r="S162" s="11">
        <f>R162*Předpoklady!$X10</f>
        <v>103969.86554320215</v>
      </c>
      <c r="T162" s="11">
        <f>S162*Předpoklady!$X10</f>
        <v>108714.46448735973</v>
      </c>
      <c r="U162" s="11">
        <f>T162*Předpoklady!$X10</f>
        <v>113675.5801984025</v>
      </c>
      <c r="V162" s="11">
        <f>U162*Předpoklady!$X10</f>
        <v>118863.09328181348</v>
      </c>
      <c r="W162" s="11">
        <f>V162*Předpoklady!$X10</f>
        <v>124287.33523824708</v>
      </c>
      <c r="X162" s="12">
        <f>W162*Předpoklady!$X10</f>
        <v>129959.10903984457</v>
      </c>
    </row>
    <row r="163" spans="1:24" x14ac:dyDescent="0.2">
      <c r="A163" s="15" t="s">
        <v>6</v>
      </c>
      <c r="B163" s="62">
        <f t="shared" si="60"/>
        <v>49448.039180148218</v>
      </c>
      <c r="C163" s="11">
        <f>B163*Předpoklady!$X11</f>
        <v>52112.857875463946</v>
      </c>
      <c r="D163" s="11">
        <f>C163*Předpoklady!$X11</f>
        <v>54921.287091978156</v>
      </c>
      <c r="E163" s="11">
        <f>D163*Předpoklady!$X11</f>
        <v>57881.066186156328</v>
      </c>
      <c r="F163" s="11">
        <f>E163*Předpoklady!$X11</f>
        <v>61000.351598379501</v>
      </c>
      <c r="G163" s="11">
        <f>F163*Předpoklady!$X11</f>
        <v>64287.739330135199</v>
      </c>
      <c r="H163" s="11">
        <f>G163*Předpoklady!$X11</f>
        <v>67752.288632533135</v>
      </c>
      <c r="I163" s="11">
        <f>H163*Předpoklady!$X11</f>
        <v>71403.546971425676</v>
      </c>
      <c r="J163" s="11">
        <f>I163*Předpoklady!$X11</f>
        <v>75251.576337930877</v>
      </c>
      <c r="K163" s="11">
        <f>J163*Předpoklady!$X11</f>
        <v>79306.980976863531</v>
      </c>
      <c r="L163" s="11">
        <f>K163*Předpoklady!$X11</f>
        <v>83580.936609487282</v>
      </c>
      <c r="M163" s="11">
        <f>L163*Předpoklady!$X11</f>
        <v>88085.221231118514</v>
      </c>
      <c r="N163" s="11">
        <f>M163*Předpoklady!$X11</f>
        <v>92832.247568452905</v>
      </c>
      <c r="O163" s="11">
        <f>N163*Předpoklady!$X11</f>
        <v>97835.09728605923</v>
      </c>
      <c r="P163" s="11">
        <f>O163*Předpoklady!$X11</f>
        <v>103107.55703630533</v>
      </c>
      <c r="Q163" s="11">
        <f>P163*Předpoklady!$X11</f>
        <v>108664.15645206107</v>
      </c>
      <c r="R163" s="11">
        <f>Q163*Předpoklady!$X11</f>
        <v>114520.20818687725</v>
      </c>
      <c r="S163" s="11">
        <f>R163*Předpoklady!$X11</f>
        <v>120691.85011298132</v>
      </c>
      <c r="T163" s="11">
        <f>S163*Předpoklady!$X11</f>
        <v>127196.08979337773</v>
      </c>
      <c r="U163" s="11">
        <f>T163*Předpoklady!$X11</f>
        <v>134050.85135060709</v>
      </c>
      <c r="V163" s="11">
        <f>U163*Předpoklady!$X11</f>
        <v>141275.02486132336</v>
      </c>
      <c r="W163" s="11">
        <f>V163*Předpoklady!$X11</f>
        <v>148888.5184128086</v>
      </c>
      <c r="X163" s="12">
        <f>W163*Předpoklady!$X11</f>
        <v>156912.31296488052</v>
      </c>
    </row>
    <row r="164" spans="1:24" x14ac:dyDescent="0.2">
      <c r="A164" s="15" t="s">
        <v>7</v>
      </c>
      <c r="B164" s="62">
        <f t="shared" si="60"/>
        <v>47994.846641887445</v>
      </c>
      <c r="C164" s="11">
        <f>B164*Předpoklady!$X12</f>
        <v>50345.072062262101</v>
      </c>
      <c r="D164" s="11">
        <f>C164*Předpoklady!$X12</f>
        <v>52810.383995315693</v>
      </c>
      <c r="E164" s="11">
        <f>D164*Předpoklady!$X12</f>
        <v>55396.418030420107</v>
      </c>
      <c r="F164" s="11">
        <f>E164*Předpoklady!$X12</f>
        <v>58109.085722104479</v>
      </c>
      <c r="G164" s="11">
        <f>F164*Předpoklady!$X12</f>
        <v>60954.588103596187</v>
      </c>
      <c r="H164" s="11">
        <f>G164*Předpoklady!$X12</f>
        <v>63939.429862096797</v>
      </c>
      <c r="I164" s="11">
        <f>H164*Předpoklady!$X12</f>
        <v>67070.434208196995</v>
      </c>
      <c r="J164" s="11">
        <f>I164*Předpoklady!$X12</f>
        <v>70354.758473421301</v>
      </c>
      <c r="K164" s="11">
        <f>J164*Předpoklady!$X12</f>
        <v>73799.910471557814</v>
      </c>
      <c r="L164" s="11">
        <f>K164*Předpoklady!$X12</f>
        <v>77413.765661174228</v>
      </c>
      <c r="M164" s="11">
        <f>L164*Předpoklady!$X12</f>
        <v>81204.585148552913</v>
      </c>
      <c r="N164" s="11">
        <f>M164*Předpoklady!$X12</f>
        <v>85181.034572198827</v>
      </c>
      <c r="O164" s="11">
        <f>N164*Předpoklady!$X12</f>
        <v>89352.203912089462</v>
      </c>
      <c r="P164" s="11">
        <f>O164*Předpoklady!$X12</f>
        <v>93727.628268949833</v>
      </c>
      <c r="Q164" s="11">
        <f>P164*Předpoklady!$X12</f>
        <v>98317.309661052917</v>
      </c>
      <c r="R164" s="11">
        <f>Q164*Předpoklady!$X12</f>
        <v>103131.73988837215</v>
      </c>
      <c r="S164" s="11">
        <f>R164*Předpoklady!$X12</f>
        <v>108181.92451635218</v>
      </c>
      <c r="T164" s="11">
        <f>S164*Předpoklady!$X12</f>
        <v>113479.40803412398</v>
      </c>
      <c r="U164" s="11">
        <f>T164*Předpoklady!$X12</f>
        <v>119036.30024467439</v>
      </c>
      <c r="V164" s="11">
        <f>U164*Předpoklady!$X12</f>
        <v>124865.30394729736</v>
      </c>
      <c r="W164" s="11">
        <f>V164*Předpoklady!$X12</f>
        <v>130979.74397560715</v>
      </c>
      <c r="X164" s="12">
        <f>W164*Předpoklady!$X12</f>
        <v>137393.5976574934</v>
      </c>
    </row>
    <row r="165" spans="1:24" x14ac:dyDescent="0.2">
      <c r="A165" s="15" t="s">
        <v>8</v>
      </c>
      <c r="B165" s="62">
        <f t="shared" si="60"/>
        <v>47147.773523494099</v>
      </c>
      <c r="C165" s="11">
        <f>B165*Předpoklady!$X13</f>
        <v>49372.001671926686</v>
      </c>
      <c r="D165" s="11">
        <f>C165*Předpoklady!$X13</f>
        <v>51701.159289697091</v>
      </c>
      <c r="E165" s="11">
        <f>D165*Předpoklady!$X13</f>
        <v>54140.19649558844</v>
      </c>
      <c r="F165" s="11">
        <f>E165*Předpoklady!$X13</f>
        <v>56694.2969335901</v>
      </c>
      <c r="G165" s="11">
        <f>F165*Předpoklady!$X13</f>
        <v>59368.888789607423</v>
      </c>
      <c r="H165" s="11">
        <f>G165*Předpoklady!$X13</f>
        <v>62169.656327892284</v>
      </c>
      <c r="I165" s="11">
        <f>H165*Předpoklady!$X13</f>
        <v>65102.551971712506</v>
      </c>
      <c r="J165" s="11">
        <f>I165*Předpoklady!$X13</f>
        <v>68173.808953935048</v>
      </c>
      <c r="K165" s="11">
        <f>J165*Předpoklady!$X13</f>
        <v>71389.954564409054</v>
      </c>
      <c r="L165" s="11">
        <f>K165*Předpoklady!$X13</f>
        <v>74757.824022303117</v>
      </c>
      <c r="M165" s="11">
        <f>L165*Předpoklady!$X13</f>
        <v>78284.575002879516</v>
      </c>
      <c r="N165" s="11">
        <f>M165*Předpoklady!$X13</f>
        <v>81977.702849578796</v>
      </c>
      <c r="O165" s="11">
        <f>N165*Předpoklady!$X13</f>
        <v>85845.056503744796</v>
      </c>
      <c r="P165" s="11">
        <f>O165*Předpoklady!$X13</f>
        <v>89894.855185845212</v>
      </c>
      <c r="Q165" s="11">
        <f>P165*Předpoklady!$X13</f>
        <v>94135.705863640062</v>
      </c>
      <c r="R165" s="11">
        <f>Q165*Předpoklady!$X13</f>
        <v>98576.621544422815</v>
      </c>
      <c r="S165" s="11">
        <f>R165*Předpoklady!$X13</f>
        <v>103227.04043021037</v>
      </c>
      <c r="T165" s="11">
        <f>S165*Předpoklady!$X13</f>
        <v>108096.84597659213</v>
      </c>
      <c r="U165" s="11">
        <f>T165*Předpoklady!$X13</f>
        <v>113196.38789786884</v>
      </c>
      <c r="V165" s="11">
        <f>U165*Předpoklady!$X13</f>
        <v>118536.50416312309</v>
      </c>
      <c r="W165" s="11">
        <f>V165*Předpoklady!$X13</f>
        <v>124128.5440299693</v>
      </c>
      <c r="X165" s="12">
        <f>W165*Předpoklady!$X13</f>
        <v>129984.39216493657</v>
      </c>
    </row>
    <row r="166" spans="1:24" x14ac:dyDescent="0.2">
      <c r="A166" s="15" t="s">
        <v>9</v>
      </c>
      <c r="B166" s="62">
        <f t="shared" si="60"/>
        <v>45083.122090119643</v>
      </c>
      <c r="C166" s="11">
        <f>B166*Předpoklady!$X14</f>
        <v>47190.526000449594</v>
      </c>
      <c r="D166" s="11">
        <f>C166*Předpoklady!$X14</f>
        <v>49396.440196566677</v>
      </c>
      <c r="E166" s="11">
        <f>D166*Předpoklady!$X14</f>
        <v>51705.469527289053</v>
      </c>
      <c r="F166" s="11">
        <f>E166*Předpoklady!$X14</f>
        <v>54122.434094415505</v>
      </c>
      <c r="G166" s="11">
        <f>F166*Předpoklady!$X14</f>
        <v>56652.379314694357</v>
      </c>
      <c r="H166" s="11">
        <f>G166*Předpoklady!$X14</f>
        <v>59300.586452137657</v>
      </c>
      <c r="I166" s="11">
        <f>H166*Předpoklady!$X14</f>
        <v>62072.583642666803</v>
      </c>
      <c r="J166" s="11">
        <f>I166*Předpoklady!$X14</f>
        <v>64974.157434103654</v>
      </c>
      <c r="K166" s="11">
        <f>J166*Předpoklady!$X14</f>
        <v>68011.364865596785</v>
      </c>
      <c r="L166" s="11">
        <f>K166*Předpoklady!$X14</f>
        <v>71190.546111698801</v>
      </c>
      <c r="M166" s="11">
        <f>L166*Předpoklady!$X14</f>
        <v>74518.337717489077</v>
      </c>
      <c r="N166" s="11">
        <f>M166*Předpoklady!$X14</f>
        <v>78001.68645237053</v>
      </c>
      <c r="O166" s="11">
        <f>N166*Předpoklady!$X14</f>
        <v>81647.863811459902</v>
      </c>
      <c r="P166" s="11">
        <f>O166*Předpoklady!$X14</f>
        <v>85464.481194843538</v>
      </c>
      <c r="Q166" s="11">
        <f>P166*Předpoklady!$X14</f>
        <v>89459.505796385187</v>
      </c>
      <c r="R166" s="11">
        <f>Q166*Předpoklady!$X14</f>
        <v>93641.277235253758</v>
      </c>
      <c r="S166" s="11">
        <f>R166*Předpoklady!$X14</f>
        <v>98018.524964889439</v>
      </c>
      <c r="T166" s="11">
        <f>S166*Předpoklady!$X14</f>
        <v>102600.38649574939</v>
      </c>
      <c r="U166" s="11">
        <f>T166*Předpoklady!$X14</f>
        <v>107396.42646987295</v>
      </c>
      <c r="V166" s="11">
        <f>U166*Předpoklady!$X14</f>
        <v>112416.65662708459</v>
      </c>
      <c r="W166" s="11">
        <f>V166*Předpoklady!$X14</f>
        <v>117671.55670451418</v>
      </c>
      <c r="X166" s="12">
        <f>W166*Předpoklady!$X14</f>
        <v>123172.09631306211</v>
      </c>
    </row>
    <row r="167" spans="1:24" x14ac:dyDescent="0.2">
      <c r="A167" s="15" t="s">
        <v>10</v>
      </c>
      <c r="B167" s="62">
        <f t="shared" si="60"/>
        <v>46723.12527266593</v>
      </c>
      <c r="C167" s="11">
        <f>B167*Předpoklady!$X15</f>
        <v>48563.487236401859</v>
      </c>
      <c r="D167" s="11">
        <f>C167*Předpoklady!$X15</f>
        <v>50476.338618125148</v>
      </c>
      <c r="E167" s="11">
        <f>D167*Předpoklady!$X15</f>
        <v>52464.534679911238</v>
      </c>
      <c r="F167" s="11">
        <f>E167*Předpoklady!$X15</f>
        <v>54531.043148823512</v>
      </c>
      <c r="G167" s="11">
        <f>F167*Předpoklady!$X15</f>
        <v>56678.948646760065</v>
      </c>
      <c r="H167" s="11">
        <f>G167*Předpoklady!$X15</f>
        <v>58911.457294786291</v>
      </c>
      <c r="I167" s="11">
        <f>H167*Předpoklady!$X15</f>
        <v>61231.901498825988</v>
      </c>
      <c r="J167" s="11">
        <f>I167*Předpoklady!$X15</f>
        <v>63643.74492385453</v>
      </c>
      <c r="K167" s="11">
        <f>J167*Předpoklady!$X15</f>
        <v>66150.587664018909</v>
      </c>
      <c r="L167" s="11">
        <f>K167*Předpoklady!$X15</f>
        <v>68756.171616401916</v>
      </c>
      <c r="M167" s="11">
        <f>L167*Předpoklady!$X15</f>
        <v>71464.386066451829</v>
      </c>
      <c r="N167" s="11">
        <f>M167*Předpoklady!$X15</f>
        <v>74279.273493414687</v>
      </c>
      <c r="O167" s="11">
        <f>N167*Předpoklady!$X15</f>
        <v>77205.035604434946</v>
      </c>
      <c r="P167" s="11">
        <f>O167*Předpoklady!$X15</f>
        <v>80246.039606331266</v>
      </c>
      <c r="Q167" s="11">
        <f>P167*Předpoklady!$X15</f>
        <v>83406.824724409322</v>
      </c>
      <c r="R167" s="11">
        <f>Q167*Předpoklady!$X15</f>
        <v>86692.108978041913</v>
      </c>
      <c r="S167" s="11">
        <f>R167*Předpoklady!$X15</f>
        <v>90106.796223130281</v>
      </c>
      <c r="T167" s="11">
        <f>S167*Předpoklady!$X15</f>
        <v>93655.983471958578</v>
      </c>
      <c r="U167" s="11">
        <f>T167*Předpoklady!$X15</f>
        <v>97344.968501367737</v>
      </c>
      <c r="V167" s="11">
        <f>U167*Předpoklady!$X15</f>
        <v>101179.25776060519</v>
      </c>
      <c r="W167" s="11">
        <f>V167*Předpoklady!$X15</f>
        <v>105164.57459065436</v>
      </c>
      <c r="X167" s="12">
        <f>W167*Předpoklady!$X15</f>
        <v>109306.86776731256</v>
      </c>
    </row>
    <row r="168" spans="1:24" x14ac:dyDescent="0.2">
      <c r="A168" s="15" t="s">
        <v>11</v>
      </c>
      <c r="B168" s="62">
        <f t="shared" si="60"/>
        <v>47217.468429059787</v>
      </c>
      <c r="C168" s="11">
        <f>B168*Předpoklady!$X16</f>
        <v>49014.514751358234</v>
      </c>
      <c r="D168" s="11">
        <f>C168*Předpoklady!$X16</f>
        <v>50879.954733713617</v>
      </c>
      <c r="E168" s="11">
        <f>D168*Předpoklady!$X16</f>
        <v>52816.391365641539</v>
      </c>
      <c r="F168" s="11">
        <f>E168*Předpoklady!$X16</f>
        <v>54826.526703653166</v>
      </c>
      <c r="G168" s="11">
        <f>F168*Předpoklady!$X16</f>
        <v>56913.165641639098</v>
      </c>
      <c r="H168" s="11">
        <f>G168*Předpoklady!$X16</f>
        <v>59079.219824749955</v>
      </c>
      <c r="I168" s="11">
        <f>H168*Předpoklady!$X16</f>
        <v>61327.711712235134</v>
      </c>
      <c r="J168" s="11">
        <f>I168*Předpoklady!$X16</f>
        <v>63661.778794908802</v>
      </c>
      <c r="K168" s="11">
        <f>J168*Předpoklady!$X16</f>
        <v>66084.677973128171</v>
      </c>
      <c r="L168" s="11">
        <f>K168*Předpoklady!$X16</f>
        <v>68599.790101392937</v>
      </c>
      <c r="M168" s="11">
        <f>L168*Předpoklady!$X16</f>
        <v>71210.624705907292</v>
      </c>
      <c r="N168" s="11">
        <f>M168*Předpoklady!$X16</f>
        <v>73920.824881687324</v>
      </c>
      <c r="O168" s="11">
        <f>N168*Předpoklady!$X16</f>
        <v>76734.172376047019</v>
      </c>
      <c r="P168" s="11">
        <f>O168*Předpoklady!$X16</f>
        <v>79654.592865556435</v>
      </c>
      <c r="Q168" s="11">
        <f>P168*Předpoklady!$X16</f>
        <v>82686.161433835106</v>
      </c>
      <c r="R168" s="11">
        <f>Q168*Předpoklady!$X16</f>
        <v>85833.108257824497</v>
      </c>
      <c r="S168" s="11">
        <f>R168*Předpoklady!$X16</f>
        <v>89099.82451047386</v>
      </c>
      <c r="T168" s="11">
        <f>S168*Předpoklady!$X16</f>
        <v>92490.868488076041</v>
      </c>
      <c r="U168" s="11">
        <f>T168*Předpoklady!$X16</f>
        <v>96010.971970803061</v>
      </c>
      <c r="V168" s="11">
        <f>U168*Předpoklady!$X16</f>
        <v>99665.046825316953</v>
      </c>
      <c r="W168" s="11">
        <f>V168*Předpoklady!$X16</f>
        <v>103458.19185866886</v>
      </c>
      <c r="X168" s="12">
        <f>W168*Předpoklady!$X16</f>
        <v>107395.69993305017</v>
      </c>
    </row>
    <row r="169" spans="1:24" x14ac:dyDescent="0.2">
      <c r="A169" s="15" t="s">
        <v>12</v>
      </c>
      <c r="B169" s="62">
        <f t="shared" si="60"/>
        <v>45349.240167881995</v>
      </c>
      <c r="C169" s="11">
        <f>B169*Předpoklady!$X17</f>
        <v>46382.966938862919</v>
      </c>
      <c r="D169" s="11">
        <f>C169*Předpoklady!$X17</f>
        <v>47440.257302818871</v>
      </c>
      <c r="E169" s="11">
        <f>D169*Předpoklady!$X17</f>
        <v>48521.648387092857</v>
      </c>
      <c r="F169" s="11">
        <f>E169*Předpoklady!$X17</f>
        <v>49627.689562737192</v>
      </c>
      <c r="G169" s="11">
        <f>F169*Předpoklady!$X17</f>
        <v>50758.942723606371</v>
      </c>
      <c r="H169" s="11">
        <f>G169*Předpoklady!$X17</f>
        <v>51915.982571811837</v>
      </c>
      <c r="I169" s="11">
        <f>H169*Předpoklady!$X17</f>
        <v>53099.396909683586</v>
      </c>
      <c r="J169" s="11">
        <f>I169*Předpoklady!$X17</f>
        <v>54309.786938387027</v>
      </c>
      <c r="K169" s="11">
        <f>J169*Předpoklady!$X17</f>
        <v>55547.767563346701</v>
      </c>
      <c r="L169" s="11">
        <f>K169*Předpoklady!$X17</f>
        <v>56813.967706632131</v>
      </c>
      <c r="M169" s="11">
        <f>L169*Předpoklady!$X17</f>
        <v>58109.030626464388</v>
      </c>
      <c r="N169" s="11">
        <f>M169*Předpoklady!$X17</f>
        <v>59433.614244005788</v>
      </c>
      <c r="O169" s="11">
        <f>N169*Předpoklady!$X17</f>
        <v>60788.391477598663</v>
      </c>
      <c r="P169" s="11">
        <f>O169*Předpoklady!$X17</f>
        <v>62174.050584623066</v>
      </c>
      <c r="Q169" s="11">
        <f>P169*Předpoklady!$X17</f>
        <v>63591.295511147022</v>
      </c>
      <c r="R169" s="11">
        <f>Q169*Předpoklady!$X17</f>
        <v>65040.846249547016</v>
      </c>
      <c r="S169" s="11">
        <f>R169*Předpoklady!$X17</f>
        <v>66523.439204280337</v>
      </c>
      <c r="T169" s="11">
        <f>S169*Předpoklady!$X17</f>
        <v>68039.827565995161</v>
      </c>
      <c r="U169" s="11">
        <f>T169*Předpoklady!$X17</f>
        <v>69590.781694168385</v>
      </c>
      <c r="V169" s="11">
        <f>U169*Předpoklady!$X17</f>
        <v>71177.089508465579</v>
      </c>
      <c r="W169" s="11">
        <f>V169*Předpoklady!$X17</f>
        <v>72799.556889021973</v>
      </c>
      <c r="X169" s="12">
        <f>W169*Předpoklady!$X17</f>
        <v>74459.008085847745</v>
      </c>
    </row>
    <row r="170" spans="1:24" x14ac:dyDescent="0.2">
      <c r="A170" s="15" t="s">
        <v>13</v>
      </c>
      <c r="B170" s="62">
        <f t="shared" si="60"/>
        <v>44328.092352802174</v>
      </c>
      <c r="C170" s="11">
        <f>B170*Předpoklady!$X18</f>
        <v>45674.911641358733</v>
      </c>
      <c r="D170" s="11">
        <f>C170*Předpoklady!$X18</f>
        <v>47062.651305680425</v>
      </c>
      <c r="E170" s="11">
        <f>D170*Předpoklady!$X18</f>
        <v>48492.554628490463</v>
      </c>
      <c r="F170" s="11">
        <f>E170*Předpoklady!$X18</f>
        <v>49965.902667139031</v>
      </c>
      <c r="G170" s="11">
        <f>F170*Předpoklady!$X18</f>
        <v>51484.015401308803</v>
      </c>
      <c r="H170" s="11">
        <f>G170*Předpoklady!$X18</f>
        <v>53048.252915591154</v>
      </c>
      <c r="I170" s="11">
        <f>H170*Předpoklady!$X18</f>
        <v>54660.016617992587</v>
      </c>
      <c r="J170" s="11">
        <f>I170*Předpoklady!$X18</f>
        <v>56320.750495462977</v>
      </c>
      <c r="K170" s="11">
        <f>J170*Předpoklady!$X18</f>
        <v>58031.942407570517</v>
      </c>
      <c r="L170" s="11">
        <f>K170*Předpoklady!$X18</f>
        <v>59795.125419482349</v>
      </c>
      <c r="M170" s="11">
        <f>L170*Předpoklady!$X18</f>
        <v>61611.879175445116</v>
      </c>
      <c r="N170" s="11">
        <f>M170*Předpoklady!$X18</f>
        <v>63483.831313995928</v>
      </c>
      <c r="O170" s="11">
        <f>N170*Předpoklady!$X18</f>
        <v>65412.658926171658</v>
      </c>
      <c r="P170" s="11">
        <f>O170*Předpoklady!$X18</f>
        <v>67400.090058022979</v>
      </c>
      <c r="Q170" s="11">
        <f>P170*Předpoklady!$X18</f>
        <v>69447.905258779225</v>
      </c>
      <c r="R170" s="11">
        <f>Q170*Předpoklady!$X18</f>
        <v>71557.939176051092</v>
      </c>
      <c r="S170" s="11">
        <f>R170*Předpoklady!$X18</f>
        <v>73732.082199500437</v>
      </c>
      <c r="T170" s="11">
        <f>S170*Předpoklady!$X18</f>
        <v>75972.282154449495</v>
      </c>
      <c r="U170" s="11">
        <f>T170*Předpoklady!$X18</f>
        <v>78280.546046947129</v>
      </c>
      <c r="V170" s="11">
        <f>U170*Předpoklady!$X18</f>
        <v>80658.941861855317</v>
      </c>
      <c r="W170" s="11">
        <f>V170*Předpoklady!$X18</f>
        <v>83109.600415566849</v>
      </c>
      <c r="X170" s="12">
        <f>W170*Předpoklady!$X18</f>
        <v>85634.717265014086</v>
      </c>
    </row>
    <row r="171" spans="1:24" x14ac:dyDescent="0.2">
      <c r="A171" s="15" t="s">
        <v>14</v>
      </c>
      <c r="B171" s="62">
        <f t="shared" si="60"/>
        <v>43925.138653506037</v>
      </c>
      <c r="C171" s="11">
        <f>B171*Předpoklady!$X19</f>
        <v>45279.569376474647</v>
      </c>
      <c r="D171" s="11">
        <f>C171*Předpoklady!$X19</f>
        <v>46675.763942189253</v>
      </c>
      <c r="E171" s="11">
        <f>D171*Předpoklady!$X19</f>
        <v>48115.010137859157</v>
      </c>
      <c r="F171" s="11">
        <f>E171*Předpoklady!$X19</f>
        <v>49598.635459585057</v>
      </c>
      <c r="G171" s="11">
        <f>F171*Předpoklady!$X19</f>
        <v>51128.008336781888</v>
      </c>
      <c r="H171" s="11">
        <f>G171*Předpoklady!$X19</f>
        <v>52704.539394356711</v>
      </c>
      <c r="I171" s="11">
        <f>H171*Předpoklady!$X19</f>
        <v>54329.682753805806</v>
      </c>
      <c r="J171" s="11">
        <f>I171*Předpoklady!$X19</f>
        <v>56004.937374431094</v>
      </c>
      <c r="K171" s="11">
        <f>J171*Předpoklady!$X19</f>
        <v>57731.848435912914</v>
      </c>
      <c r="L171" s="11">
        <f>K171*Předpoklady!$X19</f>
        <v>59512.008763514437</v>
      </c>
      <c r="M171" s="11">
        <f>L171*Předpoklady!$X19</f>
        <v>61347.060297232187</v>
      </c>
      <c r="N171" s="11">
        <f>M171*Předpoklady!$X19</f>
        <v>63238.695606247813</v>
      </c>
      <c r="O171" s="11">
        <f>N171*Předpoklady!$X19</f>
        <v>65188.659450077939</v>
      </c>
      <c r="P171" s="11">
        <f>O171*Předpoklady!$X19</f>
        <v>67198.750387862063</v>
      </c>
      <c r="Q171" s="11">
        <f>P171*Předpoklady!$X19</f>
        <v>69270.822437272756</v>
      </c>
      <c r="R171" s="11">
        <f>Q171*Předpoklady!$X19</f>
        <v>71406.786784578391</v>
      </c>
      <c r="S171" s="11">
        <f>R171*Předpoklady!$X19</f>
        <v>73608.613547435569</v>
      </c>
      <c r="T171" s="11">
        <f>S171*Předpoklady!$X19</f>
        <v>75878.333592037234</v>
      </c>
      <c r="U171" s="11">
        <f>T171*Předpoklady!$X19</f>
        <v>78218.040406292523</v>
      </c>
      <c r="V171" s="11">
        <f>U171*Předpoklady!$X19</f>
        <v>80629.89203076603</v>
      </c>
      <c r="W171" s="11">
        <f>V171*Předpoklady!$X19</f>
        <v>83116.113049157619</v>
      </c>
      <c r="X171" s="12">
        <f>W171*Předpoklady!$X19</f>
        <v>85678.996640158541</v>
      </c>
    </row>
    <row r="172" spans="1:24" x14ac:dyDescent="0.2">
      <c r="A172" s="15" t="s">
        <v>15</v>
      </c>
      <c r="B172" s="62">
        <f t="shared" si="60"/>
        <v>37080.336588438244</v>
      </c>
      <c r="C172" s="11">
        <f>B172*Předpoklady!$X20</f>
        <v>38538.653485498769</v>
      </c>
      <c r="D172" s="11">
        <f>C172*Předpoklady!$X20</f>
        <v>40054.32391189364</v>
      </c>
      <c r="E172" s="11">
        <f>D172*Předpoklady!$X20</f>
        <v>41629.603500355173</v>
      </c>
      <c r="F172" s="11">
        <f>E172*Předpoklady!$X20</f>
        <v>43266.836594442764</v>
      </c>
      <c r="G172" s="11">
        <f>F172*Předpoklady!$X20</f>
        <v>44968.459737413541</v>
      </c>
      <c r="H172" s="11">
        <f>G172*Předpoklady!$X20</f>
        <v>46737.005298305339</v>
      </c>
      <c r="I172" s="11">
        <f>H172*Předpoklady!$X20</f>
        <v>48575.105240628349</v>
      </c>
      <c r="J172" s="11">
        <f>I172*Předpoklady!$X20</f>
        <v>50485.495039274057</v>
      </c>
      <c r="K172" s="11">
        <f>J172*Předpoklady!$X20</f>
        <v>52471.017751470659</v>
      </c>
      <c r="L172" s="11">
        <f>K172*Předpoklady!$X20</f>
        <v>54534.628247843328</v>
      </c>
      <c r="M172" s="11">
        <f>L172*Předpoklady!$X20</f>
        <v>56679.397609876076</v>
      </c>
      <c r="N172" s="11">
        <f>M172*Předpoklady!$X20</f>
        <v>58908.517700319564</v>
      </c>
      <c r="O172" s="11">
        <f>N172*Předpoklady!$X20</f>
        <v>61225.305913346499</v>
      </c>
      <c r="P172" s="11">
        <f>O172*Předpoklady!$X20</f>
        <v>63633.210111523942</v>
      </c>
      <c r="Q172" s="11">
        <f>P172*Předpoklady!$X20</f>
        <v>66135.813756949661</v>
      </c>
      <c r="R172" s="11">
        <f>Q172*Předpoklady!$X20</f>
        <v>68736.841244188821</v>
      </c>
      <c r="S172" s="11">
        <f>R172*Předpoklady!$X20</f>
        <v>71440.163442947465</v>
      </c>
      <c r="T172" s="11">
        <f>S172*Předpoklady!$X20</f>
        <v>74249.803458731476</v>
      </c>
      <c r="U172" s="11">
        <f>T172*Předpoklady!$X20</f>
        <v>77169.942620064045</v>
      </c>
      <c r="V172" s="11">
        <f>U172*Předpoklady!$X20</f>
        <v>80204.926701171891</v>
      </c>
      <c r="W172" s="11">
        <f>V172*Předpoklady!$X20</f>
        <v>83359.272389400881</v>
      </c>
      <c r="X172" s="12">
        <f>W172*Předpoklady!$X20</f>
        <v>86637.674006985937</v>
      </c>
    </row>
    <row r="173" spans="1:24" x14ac:dyDescent="0.2">
      <c r="A173" s="15" t="s">
        <v>16</v>
      </c>
      <c r="B173" s="62">
        <f t="shared" si="60"/>
        <v>37230.323194579338</v>
      </c>
      <c r="C173" s="11">
        <f>B173*Předpoklady!$X21</f>
        <v>38716.753749828531</v>
      </c>
      <c r="D173" s="11">
        <f>C173*Předpoklady!$X21</f>
        <v>40262.530440324277</v>
      </c>
      <c r="E173" s="11">
        <f>D173*Předpoklady!$X21</f>
        <v>41870.022676299879</v>
      </c>
      <c r="F173" s="11">
        <f>E173*Předpoklady!$X21</f>
        <v>43541.69446732237</v>
      </c>
      <c r="G173" s="11">
        <f>F173*Předpoklady!$X21</f>
        <v>45280.108199196075</v>
      </c>
      <c r="H173" s="11">
        <f>G173*Předpoklady!$X21</f>
        <v>47087.928561660032</v>
      </c>
      <c r="I173" s="11">
        <f>H173*Předpoklady!$X21</f>
        <v>48967.926632899806</v>
      </c>
      <c r="J173" s="11">
        <f>I173*Předpoklady!$X21</f>
        <v>50922.984127134521</v>
      </c>
      <c r="K173" s="11">
        <f>J173*Předpoklady!$X21</f>
        <v>52956.097811789914</v>
      </c>
      <c r="L173" s="11">
        <f>K173*Předpoklady!$X21</f>
        <v>55070.384101028205</v>
      </c>
      <c r="M173" s="11">
        <f>L173*Předpoklady!$X21</f>
        <v>57269.083832675875</v>
      </c>
      <c r="N173" s="11">
        <f>M173*Předpoklady!$X21</f>
        <v>59555.56723587156</v>
      </c>
      <c r="O173" s="11">
        <f>N173*Předpoklady!$X21</f>
        <v>61933.339097048593</v>
      </c>
      <c r="P173" s="11">
        <f>O173*Předpoklady!$X21</f>
        <v>64406.044132170777</v>
      </c>
      <c r="Q173" s="11">
        <f>P173*Předpoklady!$X21</f>
        <v>66977.472573456122</v>
      </c>
      <c r="R173" s="11">
        <f>Q173*Předpoklady!$X21</f>
        <v>69651.565979151972</v>
      </c>
      <c r="S173" s="11">
        <f>R173*Předpoklady!$X21</f>
        <v>72432.423275267007</v>
      </c>
      <c r="T173" s="11">
        <f>S173*Předpoklady!$X21</f>
        <v>75324.307038520928</v>
      </c>
      <c r="U173" s="11">
        <f>T173*Předpoklady!$X21</f>
        <v>78331.650030142642</v>
      </c>
      <c r="V173" s="11">
        <f>U173*Předpoklady!$X21</f>
        <v>81459.061990532049</v>
      </c>
      <c r="W173" s="11">
        <f>V173*Předpoklady!$X21</f>
        <v>84711.336705200505</v>
      </c>
      <c r="X173" s="12">
        <f>W173*Předpoklady!$X21</f>
        <v>88093.459352820864</v>
      </c>
    </row>
    <row r="174" spans="1:24" x14ac:dyDescent="0.2">
      <c r="A174" s="15" t="s">
        <v>17</v>
      </c>
      <c r="B174" s="62">
        <f t="shared" si="60"/>
        <v>32233.968019738295</v>
      </c>
      <c r="C174" s="11">
        <f>B174*Předpoklady!$X22</f>
        <v>33656.893840904289</v>
      </c>
      <c r="D174" s="11">
        <f>C174*Předpoklady!$X22</f>
        <v>35142.63283764026</v>
      </c>
      <c r="E174" s="11">
        <f>D174*Předpoklady!$X22</f>
        <v>36693.957814379508</v>
      </c>
      <c r="F174" s="11">
        <f>E174*Předpoklady!$X22</f>
        <v>38313.763977334187</v>
      </c>
      <c r="G174" s="11">
        <f>F174*Předpoklady!$X22</f>
        <v>40005.074337759703</v>
      </c>
      <c r="H174" s="11">
        <f>G174*Předpoklady!$X22</f>
        <v>41771.045353739057</v>
      </c>
      <c r="I174" s="11">
        <f>H174*Předpoklady!$X22</f>
        <v>43614.972821016279</v>
      </c>
      <c r="J174" s="11">
        <f>I174*Předpoklady!$X22</f>
        <v>45540.298023872914</v>
      </c>
      <c r="K174" s="11">
        <f>J174*Předpoklady!$X22</f>
        <v>47550.614157526805</v>
      </c>
      <c r="L174" s="11">
        <f>K174*Předpoklady!$X22</f>
        <v>49649.67303403913</v>
      </c>
      <c r="M174" s="11">
        <f>L174*Předpoklady!$X22</f>
        <v>51841.392084244872</v>
      </c>
      <c r="N174" s="11">
        <f>M174*Předpoklady!$X22</f>
        <v>54129.861668774203</v>
      </c>
      <c r="O174" s="11">
        <f>N174*Předpoklady!$X22</f>
        <v>56519.352711809224</v>
      </c>
      <c r="P174" s="11">
        <f>O174*Předpoklady!$X22</f>
        <v>59014.324671822804</v>
      </c>
      <c r="Q174" s="11">
        <f>P174*Předpoklady!$X22</f>
        <v>61619.433864175095</v>
      </c>
      <c r="R174" s="11">
        <f>Q174*Předpoklady!$X22</f>
        <v>64339.542151100075</v>
      </c>
      <c r="S174" s="11">
        <f>R174*Předpoklady!$X22</f>
        <v>67179.726015300024</v>
      </c>
      <c r="T174" s="11">
        <f>S174*Předpoklady!$X22</f>
        <v>70145.28603408183</v>
      </c>
      <c r="U174" s="11">
        <f>T174*Předpoklady!$X22</f>
        <v>73241.756771716435</v>
      </c>
      <c r="V174" s="11">
        <f>U174*Předpoklady!$X22</f>
        <v>76474.917108483452</v>
      </c>
      <c r="W174" s="11">
        <f>V174*Předpoklady!$X22</f>
        <v>79850.801025677749</v>
      </c>
      <c r="X174" s="12">
        <f>W174*Předpoklady!$X22</f>
        <v>83375.708866705856</v>
      </c>
    </row>
    <row r="175" spans="1:24" x14ac:dyDescent="0.2">
      <c r="A175" s="15" t="s">
        <v>18</v>
      </c>
      <c r="B175" s="62">
        <f t="shared" si="60"/>
        <v>31642.478262054643</v>
      </c>
      <c r="C175" s="11">
        <f>B175*Předpoklady!$X23</f>
        <v>33186.945652334056</v>
      </c>
      <c r="D175" s="11">
        <f>C175*Předpoklady!$X23</f>
        <v>34806.798399597246</v>
      </c>
      <c r="E175" s="11">
        <f>D175*Předpoklady!$X23</f>
        <v>36505.716058416452</v>
      </c>
      <c r="F175" s="11">
        <f>E175*Předpoklady!$X23</f>
        <v>38287.557782193071</v>
      </c>
      <c r="G175" s="11">
        <f>F175*Předpoklady!$X23</f>
        <v>40156.371089365304</v>
      </c>
      <c r="H175" s="11">
        <f>G175*Předpoklady!$X23</f>
        <v>42116.401057493866</v>
      </c>
      <c r="I175" s="11">
        <f>H175*Předpoklady!$X23</f>
        <v>44172.099966110414</v>
      </c>
      <c r="J175" s="11">
        <f>I175*Předpoklady!$X23</f>
        <v>46328.137410232848</v>
      </c>
      <c r="K175" s="11">
        <f>J175*Předpoklady!$X23</f>
        <v>48589.410907520614</v>
      </c>
      <c r="L175" s="11">
        <f>K175*Předpoklady!$X23</f>
        <v>50961.057023164642</v>
      </c>
      <c r="M175" s="11">
        <f>L175*Předpoklady!$X23</f>
        <v>53448.463037782436</v>
      </c>
      <c r="N175" s="11">
        <f>M175*Předpoklady!$X23</f>
        <v>56057.279184822408</v>
      </c>
      <c r="O175" s="11">
        <f>N175*Předpoklady!$X23</f>
        <v>58793.431485275163</v>
      </c>
      <c r="P175" s="11">
        <f>O175*Předpoklady!$X23</f>
        <v>61663.135208846215</v>
      </c>
      <c r="Q175" s="11">
        <f>P175*Předpoklady!$X23</f>
        <v>64672.908992167737</v>
      </c>
      <c r="R175" s="11">
        <f>Q175*Předpoklady!$X23</f>
        <v>67829.589646119319</v>
      </c>
      <c r="S175" s="11">
        <f>R175*Předpoklady!$X23</f>
        <v>71140.347685893124</v>
      </c>
      <c r="T175" s="11">
        <f>S175*Předpoklady!$X23</f>
        <v>74612.70361908061</v>
      </c>
      <c r="U175" s="11">
        <f>T175*Předpoklady!$X23</f>
        <v>78254.545028779656</v>
      </c>
      <c r="V175" s="11">
        <f>U175*Předpoklady!$X23</f>
        <v>82074.144490527193</v>
      </c>
      <c r="W175" s="11">
        <f>V175*Předpoklady!$X23</f>
        <v>86080.178363756087</v>
      </c>
      <c r="X175" s="12">
        <f>W175*Předpoklady!$X23</f>
        <v>90281.746500461944</v>
      </c>
    </row>
    <row r="176" spans="1:24" x14ac:dyDescent="0.2">
      <c r="A176" s="15" t="s">
        <v>19</v>
      </c>
      <c r="B176" s="62">
        <f t="shared" si="60"/>
        <v>34867.706276464538</v>
      </c>
      <c r="C176" s="11">
        <f>B176*Předpoklady!$X24</f>
        <v>36569.596844954525</v>
      </c>
      <c r="D176" s="11">
        <f>C176*Předpoklady!$X24</f>
        <v>38354.55658593752</v>
      </c>
      <c r="E176" s="11">
        <f>D176*Předpoklady!$X24</f>
        <v>40226.640100541488</v>
      </c>
      <c r="F176" s="11">
        <f>E176*Předpoklady!$X24</f>
        <v>42190.099894722545</v>
      </c>
      <c r="G176" s="11">
        <f>F176*Předpoklady!$X24</f>
        <v>44249.396038987281</v>
      </c>
      <c r="H176" s="11">
        <f>G176*Předpoklady!$X24</f>
        <v>46409.20629960551</v>
      </c>
      <c r="I176" s="11">
        <f>H176*Předpoklady!$X24</f>
        <v>48674.4367643269</v>
      </c>
      <c r="J176" s="11">
        <f>I176*Předpoklady!$X24</f>
        <v>51050.23298673817</v>
      </c>
      <c r="K176" s="11">
        <f>J176*Předpoklady!$X24</f>
        <v>53541.991674575656</v>
      </c>
      <c r="L176" s="11">
        <f>K176*Předpoklady!$X24</f>
        <v>56155.372948543678</v>
      </c>
      <c r="M176" s="11">
        <f>L176*Předpoklady!$X24</f>
        <v>58896.313199485092</v>
      </c>
      <c r="N176" s="11">
        <f>M176*Předpoklady!$X24</f>
        <v>61771.038573109516</v>
      </c>
      <c r="O176" s="11">
        <f>N176*Předpoklady!$X24</f>
        <v>64786.079112910287</v>
      </c>
      <c r="P176" s="11">
        <f>O176*Předpoklady!$X24</f>
        <v>67948.283593396351</v>
      </c>
      <c r="Q176" s="11">
        <f>P176*Předpoklady!$X24</f>
        <v>71264.83507733325</v>
      </c>
      <c r="R176" s="11">
        <f>Q176*Předpoklady!$X24</f>
        <v>74743.267232332058</v>
      </c>
      <c r="S176" s="11">
        <f>R176*Předpoklady!$X24</f>
        <v>78391.481443850047</v>
      </c>
      <c r="T176" s="11">
        <f>S176*Předpoklady!$X24</f>
        <v>82217.764763475803</v>
      </c>
      <c r="U176" s="11">
        <f>T176*Předpoklady!$X24</f>
        <v>86230.808733269048</v>
      </c>
      <c r="V176" s="11">
        <f>U176*Předpoklady!$X24</f>
        <v>90439.729128915307</v>
      </c>
      <c r="W176" s="11">
        <f>V176*Předpoklady!$X24</f>
        <v>94854.086666542731</v>
      </c>
      <c r="X176" s="12">
        <f>W176*Předpoklady!$X24</f>
        <v>99483.908720237334</v>
      </c>
    </row>
    <row r="177" spans="1:24" x14ac:dyDescent="0.2">
      <c r="A177" s="15" t="s">
        <v>20</v>
      </c>
      <c r="B177" s="62">
        <f t="shared" si="60"/>
        <v>32867.186453727736</v>
      </c>
      <c r="C177" s="11">
        <f>B177*Předpoklady!$X25</f>
        <v>34471.431774451856</v>
      </c>
      <c r="D177" s="11">
        <f>C177*Předpoklady!$X25</f>
        <v>36153.980209216126</v>
      </c>
      <c r="E177" s="11">
        <f>D177*Předpoklady!$X25</f>
        <v>37918.653728132711</v>
      </c>
      <c r="F177" s="11">
        <f>E177*Předpoklady!$X25</f>
        <v>39769.460851436554</v>
      </c>
      <c r="G177" s="11">
        <f>F177*Předpoklady!$X25</f>
        <v>41710.605754985241</v>
      </c>
      <c r="H177" s="11">
        <f>G177*Předpoklady!$X25</f>
        <v>43746.497820197721</v>
      </c>
      <c r="I177" s="11">
        <f>H177*Předpoklady!$X25</f>
        <v>45881.761650124979</v>
      </c>
      <c r="J177" s="11">
        <f>I177*Předpoklady!$X25</f>
        <v>48121.24757440445</v>
      </c>
      <c r="K177" s="11">
        <f>J177*Předpoklady!$X25</f>
        <v>50470.042666960639</v>
      </c>
      <c r="L177" s="11">
        <f>K177*Předpoklady!$X25</f>
        <v>52933.482301479009</v>
      </c>
      <c r="M177" s="11">
        <f>L177*Předpoklady!$X25</f>
        <v>55517.162270901805</v>
      </c>
      <c r="N177" s="11">
        <f>M177*Předpoklady!$X25</f>
        <v>58226.951498475748</v>
      </c>
      <c r="O177" s="11">
        <f>N177*Předpoklady!$X25</f>
        <v>61069.005369225168</v>
      </c>
      <c r="P177" s="11">
        <f>O177*Předpoklady!$X25</f>
        <v>64049.779712133488</v>
      </c>
      <c r="Q177" s="11">
        <f>P177*Předpoklady!$X25</f>
        <v>67176.045464794122</v>
      </c>
      <c r="R177" s="11">
        <f>Q177*Předpoklady!$X25</f>
        <v>70454.904053842096</v>
      </c>
      <c r="S177" s="11">
        <f>R177*Předpoklady!$X25</f>
        <v>73893.80352610354</v>
      </c>
      <c r="T177" s="11">
        <f>S177*Předpoklady!$X25</f>
        <v>77500.555467105587</v>
      </c>
      <c r="U177" s="11">
        <f>T177*Předpoklady!$X25</f>
        <v>81283.352745377721</v>
      </c>
      <c r="V177" s="11">
        <f>U177*Předpoklady!$X25</f>
        <v>85250.7881228513</v>
      </c>
      <c r="W177" s="11">
        <f>V177*Předpoklady!$X25</f>
        <v>89411.873773631611</v>
      </c>
      <c r="X177" s="12">
        <f>W177*Předpoklady!$X25</f>
        <v>93776.061755479852</v>
      </c>
    </row>
    <row r="178" spans="1:24" x14ac:dyDescent="0.2">
      <c r="A178" s="15" t="s">
        <v>21</v>
      </c>
      <c r="B178" s="63">
        <f t="shared" si="60"/>
        <v>27208.487729445074</v>
      </c>
      <c r="C178" s="48">
        <f>B178*Předpoklady!$X26</f>
        <v>28536.532318396836</v>
      </c>
      <c r="D178" s="48">
        <f>C178*Předpoklady!$X26</f>
        <v>29929.398680898892</v>
      </c>
      <c r="E178" s="48">
        <f>D178*Předpoklady!$X26</f>
        <v>31390.250763674991</v>
      </c>
      <c r="F178" s="48">
        <f>E178*Předpoklady!$X26</f>
        <v>32922.406945491115</v>
      </c>
      <c r="G178" s="48">
        <f>F178*Předpoklady!$X26</f>
        <v>34529.347574973835</v>
      </c>
      <c r="H178" s="48">
        <f>G178*Předpoklady!$X26</f>
        <v>36214.7228763491</v>
      </c>
      <c r="I178" s="48">
        <f>H178*Předpoklady!$X26</f>
        <v>37982.36124105964</v>
      </c>
      <c r="J178" s="48">
        <f>I178*Předpoklady!$X26</f>
        <v>39836.27792409571</v>
      </c>
      <c r="K178" s="48">
        <f>J178*Předpoklady!$X26</f>
        <v>41780.684164793194</v>
      </c>
      <c r="L178" s="48">
        <f>K178*Předpoklady!$X26</f>
        <v>43819.996752817278</v>
      </c>
      <c r="M178" s="48">
        <f>L178*Předpoklady!$X26</f>
        <v>45958.848061061217</v>
      </c>
      <c r="N178" s="48">
        <f>M178*Předpoklady!$X26</f>
        <v>48202.096568250243</v>
      </c>
      <c r="O178" s="48">
        <f>N178*Předpoklady!$X26</f>
        <v>50554.837895153112</v>
      </c>
      <c r="P178" s="48">
        <f>O178*Předpoklady!$X26</f>
        <v>53022.416379470473</v>
      </c>
      <c r="Q178" s="48">
        <f>P178*Předpoklady!$X26</f>
        <v>55610.437215692793</v>
      </c>
      <c r="R178" s="48">
        <f>Q178*Předpoklady!$X26</f>
        <v>58324.779187503984</v>
      </c>
      <c r="S178" s="48">
        <f>R178*Předpoklady!$X26</f>
        <v>61171.608021652894</v>
      </c>
      <c r="T178" s="48">
        <f>S178*Předpoklady!$X26</f>
        <v>64157.390393626396</v>
      </c>
      <c r="U178" s="48">
        <f>T178*Předpoklady!$X26</f>
        <v>67288.908616938512</v>
      </c>
      <c r="V178" s="48">
        <f>U178*Předpoklady!$X26</f>
        <v>70573.276049402848</v>
      </c>
      <c r="W178" s="48">
        <f>V178*Předpoklady!$X26</f>
        <v>74017.953251384184</v>
      </c>
      <c r="X178" s="64">
        <f>W178*Předpoklady!$X26</f>
        <v>77630.764932733378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1">D156</f>
        <v>2020</v>
      </c>
      <c r="E180" s="7">
        <f t="shared" si="61"/>
        <v>2021</v>
      </c>
      <c r="F180" s="7">
        <f t="shared" si="61"/>
        <v>2022</v>
      </c>
      <c r="G180" s="7">
        <f t="shared" si="61"/>
        <v>2023</v>
      </c>
      <c r="H180" s="7">
        <f t="shared" si="61"/>
        <v>2024</v>
      </c>
      <c r="I180" s="7">
        <f t="shared" si="61"/>
        <v>2025</v>
      </c>
      <c r="J180" s="7">
        <f t="shared" si="61"/>
        <v>2026</v>
      </c>
      <c r="K180" s="7">
        <f t="shared" si="61"/>
        <v>2027</v>
      </c>
      <c r="L180" s="7">
        <f t="shared" si="61"/>
        <v>2028</v>
      </c>
      <c r="M180" s="7">
        <f t="shared" si="61"/>
        <v>2029</v>
      </c>
      <c r="N180" s="7">
        <f t="shared" si="61"/>
        <v>2030</v>
      </c>
      <c r="O180" s="7">
        <f t="shared" si="61"/>
        <v>2031</v>
      </c>
      <c r="P180" s="7">
        <f t="shared" si="61"/>
        <v>2032</v>
      </c>
      <c r="Q180" s="7">
        <f t="shared" si="61"/>
        <v>2033</v>
      </c>
      <c r="R180" s="7">
        <f t="shared" si="61"/>
        <v>2034</v>
      </c>
      <c r="S180" s="7">
        <f t="shared" si="61"/>
        <v>2035</v>
      </c>
      <c r="T180" s="7">
        <f t="shared" si="61"/>
        <v>2036</v>
      </c>
      <c r="U180" s="7">
        <f t="shared" si="61"/>
        <v>2037</v>
      </c>
      <c r="V180" s="7">
        <f t="shared" si="61"/>
        <v>2038</v>
      </c>
      <c r="W180" s="7">
        <f t="shared" si="61"/>
        <v>2039</v>
      </c>
      <c r="X180" s="7">
        <f t="shared" si="61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2">D30</f>
        <v>33301.551336880664</v>
      </c>
      <c r="C182" s="60">
        <f>B182*Předpoklady!$Y6</f>
        <v>34502.990940447336</v>
      </c>
      <c r="D182" s="60">
        <f>C182*Předpoklady!$Y6</f>
        <v>35747.775585403113</v>
      </c>
      <c r="E182" s="60">
        <f>D182*Předpoklady!$Y6</f>
        <v>37037.469056234077</v>
      </c>
      <c r="F182" s="60">
        <f>E182*Předpoklady!$Y6</f>
        <v>38373.691554996592</v>
      </c>
      <c r="G182" s="60">
        <f>F182*Předpoklady!$Y6</f>
        <v>39758.12173672708</v>
      </c>
      <c r="H182" s="60">
        <f>G182*Předpoklady!$Y6</f>
        <v>41192.498818284483</v>
      </c>
      <c r="I182" s="60">
        <f>H182*Předpoklady!$Y6</f>
        <v>42678.624763274653</v>
      </c>
      <c r="J182" s="60">
        <f>I182*Předpoklady!$Y6</f>
        <v>44218.366545801546</v>
      </c>
      <c r="K182" s="60">
        <f>J182*Předpoklady!$Y6</f>
        <v>45813.658495889118</v>
      </c>
      <c r="L182" s="60">
        <f>K182*Předpoklady!$Y6</f>
        <v>47466.50472952034</v>
      </c>
      <c r="M182" s="60">
        <f>L182*Předpoklady!$Y6</f>
        <v>49178.981666346204</v>
      </c>
      <c r="N182" s="60">
        <f>M182*Předpoklady!$Y6</f>
        <v>50953.240638227551</v>
      </c>
      <c r="O182" s="60">
        <f>N182*Předpoklady!$Y6</f>
        <v>52791.510591886821</v>
      </c>
      <c r="P182" s="60">
        <f>O182*Předpoklady!$Y6</f>
        <v>54696.100889064954</v>
      </c>
      <c r="Q182" s="60">
        <f>P182*Předpoklady!$Y6</f>
        <v>56669.404207701169</v>
      </c>
      <c r="R182" s="60">
        <f>Q182*Předpoklady!$Y6</f>
        <v>58713.899547780347</v>
      </c>
      <c r="S182" s="60">
        <f>R182*Předpoklady!$Y6</f>
        <v>60832.155345624094</v>
      </c>
      <c r="T182" s="60">
        <f>S182*Předpoklady!$Y6</f>
        <v>63026.83270053794</v>
      </c>
      <c r="U182" s="60">
        <f>T182*Předpoklady!$Y6</f>
        <v>65300.688717868157</v>
      </c>
      <c r="V182" s="60">
        <f>U182*Předpoklady!$Y6</f>
        <v>67656.579972668027</v>
      </c>
      <c r="W182" s="60">
        <f>V182*Předpoklady!$Y6</f>
        <v>70097.466098324818</v>
      </c>
      <c r="X182" s="61">
        <f>W182*Předpoklady!$Y6</f>
        <v>72626.41350465572</v>
      </c>
    </row>
    <row r="183" spans="1:24" x14ac:dyDescent="0.2">
      <c r="A183" s="15" t="s">
        <v>2</v>
      </c>
      <c r="B183" s="62">
        <f t="shared" si="62"/>
        <v>38697.364394150623</v>
      </c>
      <c r="C183" s="11">
        <f>B183*Předpoklady!$Y7</f>
        <v>39810.850392249369</v>
      </c>
      <c r="D183" s="11">
        <f>C183*Předpoklady!$Y7</f>
        <v>40956.376067658784</v>
      </c>
      <c r="E183" s="11">
        <f>D183*Předpoklady!$Y7</f>
        <v>42134.863336706439</v>
      </c>
      <c r="F183" s="11">
        <f>E183*Předpoklady!$Y7</f>
        <v>43347.260643131747</v>
      </c>
      <c r="G183" s="11">
        <f>F183*Předpoklady!$Y7</f>
        <v>44594.543721391201</v>
      </c>
      <c r="H183" s="11">
        <f>G183*Předpoklady!$Y7</f>
        <v>45877.716381927152</v>
      </c>
      <c r="I183" s="11">
        <f>H183*Předpoklady!$Y7</f>
        <v>47197.811319032044</v>
      </c>
      <c r="J183" s="11">
        <f>I183*Předpoklady!$Y7</f>
        <v>48555.890941958314</v>
      </c>
      <c r="K183" s="11">
        <f>J183*Předpoklady!$Y7</f>
        <v>49953.048229942833</v>
      </c>
      <c r="L183" s="11">
        <f>K183*Předpoklady!$Y7</f>
        <v>51390.407611833973</v>
      </c>
      <c r="M183" s="11">
        <f>L183*Předpoklady!$Y7</f>
        <v>52869.12587102926</v>
      </c>
      <c r="N183" s="11">
        <f>M183*Předpoklady!$Y7</f>
        <v>54390.393076451903</v>
      </c>
      <c r="O183" s="11">
        <f>N183*Předpoklady!$Y7</f>
        <v>55955.433540315396</v>
      </c>
      <c r="P183" s="11">
        <f>O183*Předpoklady!$Y7</f>
        <v>57565.506803447082</v>
      </c>
      <c r="Q183" s="11">
        <f>P183*Předpoklady!$Y7</f>
        <v>59221.908648963603</v>
      </c>
      <c r="R183" s="11">
        <f>Q183*Předpoklady!$Y7</f>
        <v>60925.972145114043</v>
      </c>
      <c r="S183" s="11">
        <f>R183*Předpoklady!$Y7</f>
        <v>62679.068718130089</v>
      </c>
      <c r="T183" s="11">
        <f>S183*Předpoklady!$Y7</f>
        <v>64482.609255946569</v>
      </c>
      <c r="U183" s="11">
        <f>T183*Předpoklady!$Y7</f>
        <v>66338.04524368071</v>
      </c>
      <c r="V183" s="11">
        <f>U183*Předpoklady!$Y7</f>
        <v>68246.869931783891</v>
      </c>
      <c r="W183" s="11">
        <f>V183*Předpoklady!$Y7</f>
        <v>70210.619537806007</v>
      </c>
      <c r="X183" s="12">
        <f>W183*Předpoklady!$Y7</f>
        <v>72230.874482739731</v>
      </c>
    </row>
    <row r="184" spans="1:24" x14ac:dyDescent="0.2">
      <c r="A184" s="15" t="s">
        <v>3</v>
      </c>
      <c r="B184" s="62">
        <f t="shared" si="62"/>
        <v>51436.242730436854</v>
      </c>
      <c r="C184" s="11">
        <f>B184*Předpoklady!$Y8</f>
        <v>52307.279249595216</v>
      </c>
      <c r="D184" s="11">
        <f>C184*Předpoklady!$Y8</f>
        <v>53193.066158312235</v>
      </c>
      <c r="E184" s="11">
        <f>D184*Předpoklady!$Y8</f>
        <v>54093.853244039237</v>
      </c>
      <c r="F184" s="11">
        <f>E184*Předpoklady!$Y8</f>
        <v>55009.894524201984</v>
      </c>
      <c r="G184" s="11">
        <f>F184*Předpoklady!$Y8</f>
        <v>55941.448317832328</v>
      </c>
      <c r="H184" s="11">
        <f>G184*Předpoklady!$Y8</f>
        <v>56888.777318412853</v>
      </c>
      <c r="I184" s="11">
        <f>H184*Předpoklady!$Y8</f>
        <v>57852.148667955138</v>
      </c>
      <c r="J184" s="11">
        <f>I184*Předpoklady!$Y8</f>
        <v>58831.834032332445</v>
      </c>
      <c r="K184" s="11">
        <f>J184*Předpoklady!$Y8</f>
        <v>59828.10967788814</v>
      </c>
      <c r="L184" s="11">
        <f>K184*Předpoklady!$Y8</f>
        <v>60841.2565493414</v>
      </c>
      <c r="M184" s="11">
        <f>L184*Předpoklady!$Y8</f>
        <v>61871.560349012216</v>
      </c>
      <c r="N184" s="11">
        <f>M184*Předpoklady!$Y8</f>
        <v>62919.311617388004</v>
      </c>
      <c r="O184" s="11">
        <f>N184*Předpoklady!$Y8</f>
        <v>63984.805815054577</v>
      </c>
      <c r="P184" s="11">
        <f>O184*Předpoklady!$Y8</f>
        <v>65068.34340601453</v>
      </c>
      <c r="Q184" s="11">
        <f>P184*Předpoklady!$Y8</f>
        <v>66170.229942416569</v>
      </c>
      <c r="R184" s="11">
        <f>Q184*Předpoklady!$Y8</f>
        <v>67290.776150719714</v>
      </c>
      <c r="S184" s="11">
        <f>R184*Předpoklady!$Y8</f>
        <v>68430.298019316542</v>
      </c>
      <c r="T184" s="11">
        <f>S184*Předpoklady!$Y8</f>
        <v>69589.116887640383</v>
      </c>
      <c r="U184" s="11">
        <f>T184*Předpoklady!$Y8</f>
        <v>70767.559536781366</v>
      </c>
      <c r="V184" s="11">
        <f>U184*Předpoklady!$Y8</f>
        <v>71965.958281637097</v>
      </c>
      <c r="W184" s="11">
        <f>V184*Předpoklady!$Y8</f>
        <v>73184.651064623744</v>
      </c>
      <c r="X184" s="12">
        <f>W184*Předpoklady!$Y8</f>
        <v>74423.981550974131</v>
      </c>
    </row>
    <row r="185" spans="1:24" x14ac:dyDescent="0.2">
      <c r="A185" s="15" t="s">
        <v>4</v>
      </c>
      <c r="B185" s="62">
        <f t="shared" si="62"/>
        <v>51360.396185295962</v>
      </c>
      <c r="C185" s="11">
        <f>B185*Předpoklady!$Y9</f>
        <v>53533.910989365162</v>
      </c>
      <c r="D185" s="11">
        <f>C185*Předpoklady!$Y9</f>
        <v>55799.406520889504</v>
      </c>
      <c r="E185" s="11">
        <f>D185*Předpoklady!$Y9</f>
        <v>58160.775301883266</v>
      </c>
      <c r="F185" s="11">
        <f>E185*Předpoklady!$Y9</f>
        <v>60622.074581560097</v>
      </c>
      <c r="G185" s="11">
        <f>F185*Předpoklady!$Y9</f>
        <v>63187.533307404789</v>
      </c>
      <c r="H185" s="11">
        <f>G185*Předpoklady!$Y9</f>
        <v>65861.559391253002</v>
      </c>
      <c r="I185" s="11">
        <f>H185*Předpoklady!$Y9</f>
        <v>68648.747282863435</v>
      </c>
      <c r="J185" s="11">
        <f>I185*Předpoklady!$Y9</f>
        <v>71553.885863995063</v>
      </c>
      <c r="K185" s="11">
        <f>J185*Předpoklady!$Y9</f>
        <v>74581.966676553056</v>
      </c>
      <c r="L185" s="11">
        <f>K185*Předpoklady!$Y9</f>
        <v>77738.192498940567</v>
      </c>
      <c r="M185" s="11">
        <f>L185*Předpoklady!$Y9</f>
        <v>81027.98628535225</v>
      </c>
      <c r="N185" s="11">
        <f>M185*Předpoklady!$Y9</f>
        <v>84457.000483368683</v>
      </c>
      <c r="O185" s="11">
        <f>N185*Předpoklady!$Y9</f>
        <v>88031.126745861096</v>
      </c>
      <c r="P185" s="11">
        <f>O185*Předpoklady!$Y9</f>
        <v>91756.506053892983</v>
      </c>
      <c r="Q185" s="11">
        <f>P185*Předpoklady!$Y9</f>
        <v>95639.539268011722</v>
      </c>
      <c r="R185" s="11">
        <f>Q185*Předpoklady!$Y9</f>
        <v>99686.89812605911</v>
      </c>
      <c r="S185" s="11">
        <f>R185*Předpoklady!$Y9</f>
        <v>103905.53670639699</v>
      </c>
      <c r="T185" s="11">
        <f>S185*Předpoklady!$Y9</f>
        <v>108302.70337624378</v>
      </c>
      <c r="U185" s="11">
        <f>T185*Předpoklady!$Y9</f>
        <v>112885.9532456514</v>
      </c>
      <c r="V185" s="11">
        <f>U185*Předpoklady!$Y9</f>
        <v>117663.16114852056</v>
      </c>
      <c r="W185" s="11">
        <f>V185*Předpoklady!$Y9</f>
        <v>122642.53517295822</v>
      </c>
      <c r="X185" s="12">
        <f>W185*Předpoklady!$Y9</f>
        <v>127832.63076422465</v>
      </c>
    </row>
    <row r="186" spans="1:24" x14ac:dyDescent="0.2">
      <c r="A186" s="15" t="s">
        <v>5</v>
      </c>
      <c r="B186" s="62">
        <f t="shared" si="62"/>
        <v>46249.76160919766</v>
      </c>
      <c r="C186" s="11">
        <f>B186*Předpoklady!$Y10</f>
        <v>48469.655209745666</v>
      </c>
      <c r="D186" s="11">
        <f>C186*Předpoklady!$Y10</f>
        <v>50796.099145393644</v>
      </c>
      <c r="E186" s="11">
        <f>D186*Předpoklady!$Y10</f>
        <v>53234.207613464889</v>
      </c>
      <c r="F186" s="11">
        <f>E186*Předpoklady!$Y10</f>
        <v>55789.34028225411</v>
      </c>
      <c r="G186" s="11">
        <f>F186*Předpoklady!$Y10</f>
        <v>58467.114073130077</v>
      </c>
      <c r="H186" s="11">
        <f>G186*Předpoklady!$Y10</f>
        <v>61273.415508154991</v>
      </c>
      <c r="I186" s="11">
        <f>H186*Předpoklady!$Y10</f>
        <v>64214.413650364266</v>
      </c>
      <c r="J186" s="11">
        <f>I186*Předpoklady!$Y10</f>
        <v>67296.573665153133</v>
      </c>
      <c r="K186" s="11">
        <f>J186*Předpoklady!$Y10</f>
        <v>70526.671032581973</v>
      </c>
      <c r="L186" s="11">
        <f>K186*Předpoklady!$Y10</f>
        <v>73911.806441843146</v>
      </c>
      <c r="M186" s="11">
        <f>L186*Předpoklady!$Y10</f>
        <v>77459.421400631618</v>
      </c>
      <c r="N186" s="11">
        <f>M186*Předpoklady!$Y10</f>
        <v>81177.314593733332</v>
      </c>
      <c r="O186" s="11">
        <f>N186*Předpoklady!$Y10</f>
        <v>85073.659026792273</v>
      </c>
      <c r="P186" s="11">
        <f>O186*Předpoklady!$Y10</f>
        <v>89157.019992943111</v>
      </c>
      <c r="Q186" s="11">
        <f>P186*Předpoklady!$Y10</f>
        <v>93436.373901805317</v>
      </c>
      <c r="R186" s="11">
        <f>Q186*Předpoklady!$Y10</f>
        <v>97921.128012230372</v>
      </c>
      <c r="S186" s="11">
        <f>R186*Předpoklady!$Y10</f>
        <v>102621.14111218034</v>
      </c>
      <c r="T186" s="11">
        <f>S186*Předpoklady!$Y10</f>
        <v>107546.74519119809</v>
      </c>
      <c r="U186" s="11">
        <f>T186*Předpoklady!$Y10</f>
        <v>112708.76815311167</v>
      </c>
      <c r="V186" s="11">
        <f>U186*Předpoklady!$Y10</f>
        <v>118118.55761890177</v>
      </c>
      <c r="W186" s="11">
        <f>V186*Předpoklady!$Y10</f>
        <v>123788.00587205807</v>
      </c>
      <c r="X186" s="12">
        <f>W186*Předpoklady!$Y10</f>
        <v>129729.57600126133</v>
      </c>
    </row>
    <row r="187" spans="1:24" x14ac:dyDescent="0.2">
      <c r="A187" s="15" t="s">
        <v>6</v>
      </c>
      <c r="B187" s="62">
        <f t="shared" si="62"/>
        <v>48808.611292304748</v>
      </c>
      <c r="C187" s="11">
        <f>B187*Předpoklady!$Y11</f>
        <v>51162.368014206339</v>
      </c>
      <c r="D187" s="11">
        <f>C187*Předpoklady!$Y11</f>
        <v>53629.632794608471</v>
      </c>
      <c r="E187" s="11">
        <f>D187*Předpoklady!$Y11</f>
        <v>56215.879469963598</v>
      </c>
      <c r="F187" s="11">
        <f>E187*Předpoklady!$Y11</f>
        <v>58926.845848162891</v>
      </c>
      <c r="G187" s="11">
        <f>F187*Předpoklady!$Y11</f>
        <v>61768.546438350342</v>
      </c>
      <c r="H187" s="11">
        <f>G187*Předpoklady!$Y11</f>
        <v>64747.28579462209</v>
      </c>
      <c r="I187" s="11">
        <f>H187*Předpoklady!$Y11</f>
        <v>67869.672503215101</v>
      </c>
      <c r="J187" s="11">
        <f>I187*Předpoklady!$Y11</f>
        <v>71142.633844217009</v>
      </c>
      <c r="K187" s="11">
        <f>J187*Předpoklady!$Y11</f>
        <v>74573.431160325257</v>
      </c>
      <c r="L187" s="11">
        <f>K187*Předpoklady!$Y11</f>
        <v>78169.675966752591</v>
      </c>
      <c r="M187" s="11">
        <f>L187*Předpoklady!$Y11</f>
        <v>81939.346838019977</v>
      </c>
      <c r="N187" s="11">
        <f>M187*Předpoklady!$Y11</f>
        <v>85890.807109101748</v>
      </c>
      <c r="O187" s="11">
        <f>N187*Předpoklady!$Y11</f>
        <v>90032.823430194563</v>
      </c>
      <c r="P187" s="11">
        <f>O187*Předpoklady!$Y11</f>
        <v>94374.585216275344</v>
      </c>
      <c r="Q187" s="11">
        <f>P187*Předpoklady!$Y11</f>
        <v>98925.725034598858</v>
      </c>
      <c r="R187" s="11">
        <f>Q187*Předpoklady!$Y11</f>
        <v>103696.33997536622</v>
      </c>
      <c r="S187" s="11">
        <f>R187*Předpoklady!$Y11</f>
        <v>108697.01405297704</v>
      </c>
      <c r="T187" s="11">
        <f>S187*Předpoklady!$Y11</f>
        <v>113938.84168756421</v>
      </c>
      <c r="U187" s="11">
        <f>T187*Předpoklady!$Y11</f>
        <v>119433.45231890722</v>
      </c>
      <c r="V187" s="11">
        <f>U187*Předpoklady!$Y11</f>
        <v>125193.0362073319</v>
      </c>
      <c r="W187" s="11">
        <f>V187*Předpoklady!$Y11</f>
        <v>131230.37147883829</v>
      </c>
      <c r="X187" s="12">
        <f>W187*Předpoklady!$Y11</f>
        <v>137558.85247445837</v>
      </c>
    </row>
    <row r="188" spans="1:24" x14ac:dyDescent="0.2">
      <c r="A188" s="15" t="s">
        <v>7</v>
      </c>
      <c r="B188" s="62">
        <f t="shared" si="62"/>
        <v>48209.060175948849</v>
      </c>
      <c r="C188" s="11">
        <f>B188*Předpoklady!$Y12</f>
        <v>50238.997508845692</v>
      </c>
      <c r="D188" s="11">
        <f>C188*Předpoklady!$Y12</f>
        <v>52354.409347166395</v>
      </c>
      <c r="E188" s="11">
        <f>D188*Předpoklady!$Y12</f>
        <v>54558.894763137992</v>
      </c>
      <c r="F188" s="11">
        <f>E188*Předpoklady!$Y12</f>
        <v>56856.204375005029</v>
      </c>
      <c r="G188" s="11">
        <f>F188*Předpoklady!$Y12</f>
        <v>59250.246728172802</v>
      </c>
      <c r="H188" s="11">
        <f>G188*Předpoklady!$Y12</f>
        <v>61745.094945041194</v>
      </c>
      <c r="I188" s="11">
        <f>H188*Předpoklady!$Y12</f>
        <v>64344.993654842838</v>
      </c>
      <c r="J188" s="11">
        <f>I188*Předpoklady!$Y12</f>
        <v>67054.366215275775</v>
      </c>
      <c r="K188" s="11">
        <f>J188*Předpoklady!$Y12</f>
        <v>69877.822238217123</v>
      </c>
      <c r="L188" s="11">
        <f>K188*Předpoklady!$Y12</f>
        <v>72820.165432321795</v>
      </c>
      <c r="M188" s="11">
        <f>L188*Předpoklady!$Y12</f>
        <v>75886.401775849197</v>
      </c>
      <c r="N188" s="11">
        <f>M188*Předpoklady!$Y12</f>
        <v>79081.748033622905</v>
      </c>
      <c r="O188" s="11">
        <f>N188*Předpoklady!$Y12</f>
        <v>82411.640632613664</v>
      </c>
      <c r="P188" s="11">
        <f>O188*Předpoklady!$Y12</f>
        <v>85881.744911246351</v>
      </c>
      <c r="Q188" s="11">
        <f>P188*Předpoklady!$Y12</f>
        <v>89497.964758167087</v>
      </c>
      <c r="R188" s="11">
        <f>Q188*Předpoklady!$Y12</f>
        <v>93266.452656869704</v>
      </c>
      <c r="S188" s="11">
        <f>R188*Předpoklady!$Y12</f>
        <v>97193.620153270895</v>
      </c>
      <c r="T188" s="11">
        <f>S188*Předpoklady!$Y12</f>
        <v>101286.1487640433</v>
      </c>
      <c r="U188" s="11">
        <f>T188*Předpoklady!$Y12</f>
        <v>105551.00134426534</v>
      </c>
      <c r="V188" s="11">
        <f>U188*Předpoklady!$Y12</f>
        <v>109995.43393372832</v>
      </c>
      <c r="W188" s="11">
        <f>V188*Předpoklady!$Y12</f>
        <v>114627.00810205565</v>
      </c>
      <c r="X188" s="12">
        <f>W188*Předpoklady!$Y12</f>
        <v>119453.60381363762</v>
      </c>
    </row>
    <row r="189" spans="1:24" x14ac:dyDescent="0.2">
      <c r="A189" s="15" t="s">
        <v>8</v>
      </c>
      <c r="B189" s="62">
        <f t="shared" si="62"/>
        <v>50213.411125932551</v>
      </c>
      <c r="C189" s="11">
        <f>B189*Předpoklady!$Y13</f>
        <v>52862.501215513053</v>
      </c>
      <c r="D189" s="11">
        <f>C189*Předpoklady!$Y13</f>
        <v>55651.348356951952</v>
      </c>
      <c r="E189" s="11">
        <f>D189*Předpoklady!$Y13</f>
        <v>58587.325660594171</v>
      </c>
      <c r="F189" s="11">
        <f>E189*Předpoklady!$Y13</f>
        <v>61678.195217200562</v>
      </c>
      <c r="G189" s="11">
        <f>F189*Předpoklady!$Y13</f>
        <v>64932.128619241732</v>
      </c>
      <c r="H189" s="11">
        <f>G189*Předpoklady!$Y13</f>
        <v>68357.728564826102</v>
      </c>
      <c r="I189" s="11">
        <f>H189*Předpoklady!$Y13</f>
        <v>71964.051601378262</v>
      </c>
      <c r="J189" s="11">
        <f>I189*Předpoklady!$Y13</f>
        <v>75760.632069197076</v>
      </c>
      <c r="K189" s="11">
        <f>J189*Předpoklady!$Y13</f>
        <v>79757.50730819504</v>
      </c>
      <c r="L189" s="11">
        <f>K189*Předpoklady!$Y13</f>
        <v>83965.244194460203</v>
      </c>
      <c r="M189" s="11">
        <f>L189*Předpoklady!$Y13</f>
        <v>88394.96707679746</v>
      </c>
      <c r="N189" s="11">
        <f>M189*Předpoklady!$Y13</f>
        <v>93058.387187107495</v>
      </c>
      <c r="O189" s="11">
        <f>N189*Předpoklady!$Y13</f>
        <v>97967.833602358049</v>
      </c>
      <c r="P189" s="11">
        <f>O189*Předpoklady!$Y13</f>
        <v>103136.28584000433</v>
      </c>
      <c r="Q189" s="11">
        <f>P189*Předpoklady!$Y13</f>
        <v>108577.40817303372</v>
      </c>
      <c r="R189" s="11">
        <f>Q189*Předpoklady!$Y13</f>
        <v>114305.58575535644</v>
      </c>
      <c r="S189" s="11">
        <f>R189*Předpoklady!$Y13</f>
        <v>120335.96265304994</v>
      </c>
      <c r="T189" s="11">
        <f>S189*Předpoklady!$Y13</f>
        <v>126684.48188200333</v>
      </c>
      <c r="U189" s="11">
        <f>T189*Předpoklady!$Y13</f>
        <v>133367.92755781277</v>
      </c>
      <c r="V189" s="11">
        <f>U189*Předpoklady!$Y13</f>
        <v>140403.96926936321</v>
      </c>
      <c r="W189" s="11">
        <f>V189*Předpoklady!$Y13</f>
        <v>147811.20879341036</v>
      </c>
      <c r="X189" s="12">
        <f>W189*Předpoklady!$Y13</f>
        <v>155609.22927366639</v>
      </c>
    </row>
    <row r="190" spans="1:24" x14ac:dyDescent="0.2">
      <c r="A190" s="15" t="s">
        <v>9</v>
      </c>
      <c r="B190" s="62">
        <f t="shared" si="62"/>
        <v>47699.144674116644</v>
      </c>
      <c r="C190" s="11">
        <f>B190*Předpoklady!$Y14</f>
        <v>50057.421451764254</v>
      </c>
      <c r="D190" s="11">
        <f>C190*Předpoklady!$Y14</f>
        <v>52532.292969170587</v>
      </c>
      <c r="E190" s="11">
        <f>D190*Předpoklady!$Y14</f>
        <v>55129.523746203806</v>
      </c>
      <c r="F190" s="11">
        <f>E190*Předpoklady!$Y14</f>
        <v>57855.163304348622</v>
      </c>
      <c r="G190" s="11">
        <f>F190*Předpoklady!$Y14</f>
        <v>60715.560257371813</v>
      </c>
      <c r="H190" s="11">
        <f>G190*Předpoklady!$Y14</f>
        <v>63717.377098639437</v>
      </c>
      <c r="I190" s="11">
        <f>H190*Předpoklady!$Y14</f>
        <v>66867.605719528641</v>
      </c>
      <c r="J190" s="11">
        <f>I190*Předpoklady!$Y14</f>
        <v>70173.583695079869</v>
      </c>
      <c r="K190" s="11">
        <f>J190*Předpoklady!$Y14</f>
        <v>73643.011374822279</v>
      </c>
      <c r="L190" s="11">
        <f>K190*Předpoklady!$Y14</f>
        <v>77283.969818580765</v>
      </c>
      <c r="M190" s="11">
        <f>L190*Předpoklady!$Y14</f>
        <v>81104.939619040888</v>
      </c>
      <c r="N190" s="11">
        <f>M190*Předpoklady!$Y14</f>
        <v>85114.820654913739</v>
      </c>
      <c r="O190" s="11">
        <f>N190*Předpoklady!$Y14</f>
        <v>89322.952820710096</v>
      </c>
      <c r="P190" s="11">
        <f>O190*Předpoklady!$Y14</f>
        <v>93739.137781408135</v>
      </c>
      <c r="Q190" s="11">
        <f>P190*Předpoklady!$Y14</f>
        <v>98373.661802686067</v>
      </c>
      <c r="R190" s="11">
        <f>Q190*Předpoklady!$Y14</f>
        <v>103237.31970989634</v>
      </c>
      <c r="S190" s="11">
        <f>R190*Předpoklady!$Y14</f>
        <v>108341.44003158719</v>
      </c>
      <c r="T190" s="11">
        <f>S190*Předpoklady!$Y14</f>
        <v>113697.91138613617</v>
      </c>
      <c r="U190" s="11">
        <f>T190*Předpoklady!$Y14</f>
        <v>119319.21017295613</v>
      </c>
      <c r="V190" s="11">
        <f>U190*Předpoklady!$Y14</f>
        <v>125218.42963277233</v>
      </c>
      <c r="W190" s="11">
        <f>V190*Předpoklady!$Y14</f>
        <v>131409.31034465876</v>
      </c>
      <c r="X190" s="12">
        <f>W190*Předpoklady!$Y14</f>
        <v>137906.27223086759</v>
      </c>
    </row>
    <row r="191" spans="1:24" x14ac:dyDescent="0.2">
      <c r="A191" s="15" t="s">
        <v>10</v>
      </c>
      <c r="B191" s="62">
        <f t="shared" si="62"/>
        <v>47273.228872463573</v>
      </c>
      <c r="C191" s="11">
        <f>B191*Předpoklady!$Y15</f>
        <v>49611.584927187374</v>
      </c>
      <c r="D191" s="11">
        <f>C191*Předpoklady!$Y15</f>
        <v>52065.607061192859</v>
      </c>
      <c r="E191" s="11">
        <f>D191*Předpoklady!$Y15</f>
        <v>54641.016662319729</v>
      </c>
      <c r="F191" s="11">
        <f>E191*Předpoklady!$Y15</f>
        <v>57343.818125137193</v>
      </c>
      <c r="G191" s="11">
        <f>F191*Předpoklady!$Y15</f>
        <v>60180.312849786773</v>
      </c>
      <c r="H191" s="11">
        <f>G191*Předpoklady!$Y15</f>
        <v>63157.11393327362</v>
      </c>
      <c r="I191" s="11">
        <f>H191*Předpoklady!$Y15</f>
        <v>66281.16158745822</v>
      </c>
      <c r="J191" s="11">
        <f>I191*Předpoklady!$Y15</f>
        <v>69559.739319694316</v>
      </c>
      <c r="K191" s="11">
        <f>J191*Předpoklady!$Y15</f>
        <v>73000.490913837333</v>
      </c>
      <c r="L191" s="11">
        <f>K191*Předpoklady!$Y15</f>
        <v>76611.438251213185</v>
      </c>
      <c r="M191" s="11">
        <f>L191*Předpoklady!$Y15</f>
        <v>80401.000013096011</v>
      </c>
      <c r="N191" s="11">
        <f>M191*Předpoklady!$Y15</f>
        <v>84378.011308298315</v>
      </c>
      <c r="O191" s="11">
        <f>N191*Předpoklady!$Y15</f>
        <v>88551.744271633987</v>
      </c>
      <c r="P191" s="11">
        <f>O191*Předpoklady!$Y15</f>
        <v>92931.929681278038</v>
      </c>
      <c r="Q191" s="11">
        <f>P191*Předpoklady!$Y15</f>
        <v>97528.779645422619</v>
      </c>
      <c r="R191" s="11">
        <f>Q191*Předpoklady!$Y15</f>
        <v>102353.01141112161</v>
      </c>
      <c r="S191" s="11">
        <f>R191*Předpoklady!$Y15</f>
        <v>107415.87235083253</v>
      </c>
      <c r="T191" s="11">
        <f>S191*Předpoklady!$Y15</f>
        <v>112729.16618491031</v>
      </c>
      <c r="U191" s="11">
        <f>T191*Předpoklady!$Y15</f>
        <v>118305.28050118874</v>
      </c>
      <c r="V191" s="11">
        <f>U191*Předpoklady!$Y15</f>
        <v>124157.2156358098</v>
      </c>
      <c r="W191" s="11">
        <f>V191*Předpoklady!$Y15</f>
        <v>130298.61498263454</v>
      </c>
      <c r="X191" s="12">
        <f>W191*Předpoklady!$Y15</f>
        <v>136743.79680189982</v>
      </c>
    </row>
    <row r="192" spans="1:24" x14ac:dyDescent="0.2">
      <c r="A192" s="15" t="s">
        <v>11</v>
      </c>
      <c r="B192" s="62">
        <f t="shared" si="62"/>
        <v>46203.372552559144</v>
      </c>
      <c r="C192" s="11">
        <f>B192*Předpoklady!$Y16</f>
        <v>47752.88308564898</v>
      </c>
      <c r="D192" s="11">
        <f>C192*Předpoklady!$Y16</f>
        <v>49354.359151978308</v>
      </c>
      <c r="E192" s="11">
        <f>D192*Předpoklady!$Y16</f>
        <v>51009.543506170077</v>
      </c>
      <c r="F192" s="11">
        <f>E192*Předpoklady!$Y16</f>
        <v>52720.237349157454</v>
      </c>
      <c r="G192" s="11">
        <f>F192*Předpoklady!$Y16</f>
        <v>54488.302288282575</v>
      </c>
      <c r="H192" s="11">
        <f>G192*Předpoklady!$Y16</f>
        <v>56315.662363130628</v>
      </c>
      <c r="I192" s="11">
        <f>H192*Předpoklady!$Y16</f>
        <v>58204.306139303815</v>
      </c>
      <c r="J192" s="11">
        <f>I192*Předpoklady!$Y16</f>
        <v>60156.288872413657</v>
      </c>
      <c r="K192" s="11">
        <f>J192*Předpoklady!$Y16</f>
        <v>62173.734744646572</v>
      </c>
      <c r="L192" s="11">
        <f>K192*Předpoklady!$Y16</f>
        <v>64258.839176336536</v>
      </c>
      <c r="M192" s="11">
        <f>L192*Předpoklady!$Y16</f>
        <v>66413.871215060397</v>
      </c>
      <c r="N192" s="11">
        <f>M192*Předpoklady!$Y16</f>
        <v>68641.176004855617</v>
      </c>
      <c r="O192" s="11">
        <f>N192*Předpoklady!$Y16</f>
        <v>70943.177338247595</v>
      </c>
      <c r="P192" s="11">
        <f>O192*Předpoklady!$Y16</f>
        <v>73322.380293863578</v>
      </c>
      <c r="Q192" s="11">
        <f>P192*Předpoklady!$Y16</f>
        <v>75781.373962503625</v>
      </c>
      <c r="R192" s="11">
        <f>Q192*Předpoklady!$Y16</f>
        <v>78322.834264635079</v>
      </c>
      <c r="S192" s="11">
        <f>R192*Předpoklady!$Y16</f>
        <v>80949.526862376617</v>
      </c>
      <c r="T192" s="11">
        <f>S192*Předpoklady!$Y16</f>
        <v>83664.31016914075</v>
      </c>
      <c r="U192" s="11">
        <f>T192*Předpoklady!$Y16</f>
        <v>86470.138460209913</v>
      </c>
      <c r="V192" s="11">
        <f>U192*Předpoklady!$Y16</f>
        <v>89370.065087631199</v>
      </c>
      <c r="W192" s="11">
        <f>V192*Předpoklady!$Y16</f>
        <v>92367.245802928112</v>
      </c>
      <c r="X192" s="12">
        <f>W192*Předpoklady!$Y16</f>
        <v>95464.942191245282</v>
      </c>
    </row>
    <row r="193" spans="1:24" x14ac:dyDescent="0.2">
      <c r="A193" s="15" t="s">
        <v>12</v>
      </c>
      <c r="B193" s="62">
        <f t="shared" si="62"/>
        <v>44837.200745761671</v>
      </c>
      <c r="C193" s="11">
        <f>B193*Předpoklady!$Y17</f>
        <v>46647.601853757624</v>
      </c>
      <c r="D193" s="11">
        <f>C193*Předpoklady!$Y17</f>
        <v>48531.101908996461</v>
      </c>
      <c r="E193" s="11">
        <f>D193*Předpoklady!$Y17</f>
        <v>50490.652443083207</v>
      </c>
      <c r="F193" s="11">
        <f>E193*Předpoklady!$Y17</f>
        <v>52529.324162236793</v>
      </c>
      <c r="G193" s="11">
        <f>F193*Předpoklady!$Y17</f>
        <v>54650.3117592286</v>
      </c>
      <c r="H193" s="11">
        <f>G193*Předpoklady!$Y17</f>
        <v>56856.938919613589</v>
      </c>
      <c r="I193" s="11">
        <f>H193*Předpoklady!$Y17</f>
        <v>59152.663530099155</v>
      </c>
      <c r="J193" s="11">
        <f>I193*Předpoklady!$Y17</f>
        <v>61541.083097213326</v>
      </c>
      <c r="K193" s="11">
        <f>J193*Předpoklady!$Y17</f>
        <v>64025.94038476373</v>
      </c>
      <c r="L193" s="11">
        <f>K193*Předpoklady!$Y17</f>
        <v>66611.129278921362</v>
      </c>
      <c r="M193" s="11">
        <f>L193*Předpoklady!$Y17</f>
        <v>69300.700890120133</v>
      </c>
      <c r="N193" s="11">
        <f>M193*Předpoklady!$Y17</f>
        <v>72098.869901334096</v>
      </c>
      <c r="O193" s="11">
        <f>N193*Předpoklady!$Y17</f>
        <v>75010.021172680354</v>
      </c>
      <c r="P193" s="11">
        <f>O193*Předpoklady!$Y17</f>
        <v>78038.716612697477</v>
      </c>
      <c r="Q193" s="11">
        <f>P193*Předpoklady!$Y17</f>
        <v>81189.702327066916</v>
      </c>
      <c r="R193" s="11">
        <f>Q193*Předpoklady!$Y17</f>
        <v>84467.916055979906</v>
      </c>
      <c r="S193" s="11">
        <f>R193*Předpoklady!$Y17</f>
        <v>87878.494911804446</v>
      </c>
      <c r="T193" s="11">
        <f>S193*Předpoklady!$Y17</f>
        <v>91426.78342917774</v>
      </c>
      <c r="U193" s="11">
        <f>T193*Předpoklady!$Y17</f>
        <v>95118.341940138882</v>
      </c>
      <c r="V193" s="11">
        <f>U193*Předpoklady!$Y17</f>
        <v>98958.955287426026</v>
      </c>
      <c r="W193" s="11">
        <f>V193*Předpoklady!$Y17</f>
        <v>102954.64188959227</v>
      </c>
      <c r="X193" s="12">
        <f>W193*Předpoklady!$Y17</f>
        <v>107111.66317214553</v>
      </c>
    </row>
    <row r="194" spans="1:24" x14ac:dyDescent="0.2">
      <c r="A194" s="15" t="s">
        <v>13</v>
      </c>
      <c r="B194" s="62">
        <f t="shared" si="62"/>
        <v>45794.425429029863</v>
      </c>
      <c r="C194" s="11">
        <f>B194*Předpoklady!$Y18</f>
        <v>47197.445455996865</v>
      </c>
      <c r="D194" s="11">
        <f>C194*Předpoklady!$Y18</f>
        <v>48643.450304317754</v>
      </c>
      <c r="E194" s="11">
        <f>D194*Předpoklady!$Y18</f>
        <v>50133.756915184596</v>
      </c>
      <c r="F194" s="11">
        <f>E194*Předpoklady!$Y18</f>
        <v>51669.722577383094</v>
      </c>
      <c r="G194" s="11">
        <f>F194*Předpoklady!$Y18</f>
        <v>53252.746163436052</v>
      </c>
      <c r="H194" s="11">
        <f>G194*Předpoklady!$Y18</f>
        <v>54884.269403619081</v>
      </c>
      <c r="I194" s="11">
        <f>H194*Předpoklady!$Y18</f>
        <v>56565.778199008746</v>
      </c>
      <c r="J194" s="11">
        <f>I194*Předpoklady!$Y18</f>
        <v>58298.803974759023</v>
      </c>
      <c r="K194" s="11">
        <f>J194*Předpoklady!$Y18</f>
        <v>60084.925074838589</v>
      </c>
      <c r="L194" s="11">
        <f>K194*Předpoklady!$Y18</f>
        <v>61925.768199499151</v>
      </c>
      <c r="M194" s="11">
        <f>L194*Předpoklady!$Y18</f>
        <v>63823.009886784021</v>
      </c>
      <c r="N194" s="11">
        <f>M194*Předpoklady!$Y18</f>
        <v>65778.37803942617</v>
      </c>
      <c r="O194" s="11">
        <f>N194*Předpoklady!$Y18</f>
        <v>67793.653498526444</v>
      </c>
      <c r="P194" s="11">
        <f>O194*Předpoklady!$Y18</f>
        <v>69870.671665445043</v>
      </c>
      <c r="Q194" s="11">
        <f>P194*Předpoklady!$Y18</f>
        <v>72011.324173383546</v>
      </c>
      <c r="R194" s="11">
        <f>Q194*Předpoklady!$Y18</f>
        <v>74217.560610179702</v>
      </c>
      <c r="S194" s="11">
        <f>R194*Předpoklady!$Y18</f>
        <v>76491.390293884193</v>
      </c>
      <c r="T194" s="11">
        <f>S194*Předpoklady!$Y18</f>
        <v>78834.88410273625</v>
      </c>
      <c r="U194" s="11">
        <f>T194*Předpoklady!$Y18</f>
        <v>81250.176361205027</v>
      </c>
      <c r="V194" s="11">
        <f>U194*Předpoklady!$Y18</f>
        <v>83739.466783814147</v>
      </c>
      <c r="W194" s="11">
        <f>V194*Předpoklady!$Y18</f>
        <v>86305.022478519983</v>
      </c>
      <c r="X194" s="12">
        <f>W194*Předpoklady!$Y18</f>
        <v>88949.180011468125</v>
      </c>
    </row>
    <row r="195" spans="1:24" x14ac:dyDescent="0.2">
      <c r="A195" s="15" t="s">
        <v>14</v>
      </c>
      <c r="B195" s="62">
        <f t="shared" si="62"/>
        <v>42414.999724788926</v>
      </c>
      <c r="C195" s="11">
        <f>B195*Předpoklady!$Y19</f>
        <v>43553.204600171099</v>
      </c>
      <c r="D195" s="11">
        <f>C195*Předpoklady!$Y19</f>
        <v>44721.953159314908</v>
      </c>
      <c r="E195" s="11">
        <f>D195*Předpoklady!$Y19</f>
        <v>45922.065040791495</v>
      </c>
      <c r="F195" s="11">
        <f>E195*Předpoklady!$Y19</f>
        <v>47154.381878141328</v>
      </c>
      <c r="G195" s="11">
        <f>F195*Předpoklady!$Y19</f>
        <v>48419.767890108356</v>
      </c>
      <c r="H195" s="11">
        <f>G195*Předpoklady!$Y19</f>
        <v>49719.110486713049</v>
      </c>
      <c r="I195" s="11">
        <f>H195*Předpoklady!$Y19</f>
        <v>51053.320891589421</v>
      </c>
      <c r="J195" s="11">
        <f>I195*Předpoklady!$Y19</f>
        <v>52423.334781022422</v>
      </c>
      <c r="K195" s="11">
        <f>J195*Předpoklady!$Y19</f>
        <v>53830.112940133877</v>
      </c>
      <c r="L195" s="11">
        <f>K195*Předpoklady!$Y19</f>
        <v>55274.641936677166</v>
      </c>
      <c r="M195" s="11">
        <f>L195*Předpoklady!$Y19</f>
        <v>56757.934812913132</v>
      </c>
      <c r="N195" s="11">
        <f>M195*Předpoklady!$Y19</f>
        <v>58281.031796052455</v>
      </c>
      <c r="O195" s="11">
        <f>N195*Předpoklady!$Y19</f>
        <v>59845.001027762744</v>
      </c>
      <c r="P195" s="11">
        <f>O195*Předpoklady!$Y19</f>
        <v>61450.939313251904</v>
      </c>
      <c r="Q195" s="11">
        <f>P195*Předpoklady!$Y19</f>
        <v>63099.972890453122</v>
      </c>
      <c r="R195" s="11">
        <f>Q195*Předpoklady!$Y19</f>
        <v>64793.258219850919</v>
      </c>
      <c r="S195" s="11">
        <f>R195*Předpoklady!$Y19</f>
        <v>66531.982795502146</v>
      </c>
      <c r="T195" s="11">
        <f>S195*Předpoklady!$Y19</f>
        <v>68317.365977820678</v>
      </c>
      <c r="U195" s="11">
        <f>T195*Předpoklady!$Y19</f>
        <v>70150.659848709896</v>
      </c>
      <c r="V195" s="11">
        <f>U195*Předpoklady!$Y19</f>
        <v>72033.150089642586</v>
      </c>
      <c r="W195" s="11">
        <f>V195*Předpoklady!$Y19</f>
        <v>73966.156883304066</v>
      </c>
      <c r="X195" s="12">
        <f>W195*Předpoklady!$Y19</f>
        <v>75951.035839430901</v>
      </c>
    </row>
    <row r="196" spans="1:24" x14ac:dyDescent="0.2">
      <c r="A196" s="15" t="s">
        <v>15</v>
      </c>
      <c r="B196" s="62">
        <f t="shared" si="62"/>
        <v>36261.826787513521</v>
      </c>
      <c r="C196" s="11">
        <f>B196*Předpoklady!$Y20</f>
        <v>37619.546083843081</v>
      </c>
      <c r="D196" s="11">
        <f>C196*Předpoklady!$Y20</f>
        <v>39028.101255001224</v>
      </c>
      <c r="E196" s="11">
        <f>D196*Předpoklady!$Y20</f>
        <v>40489.395703389731</v>
      </c>
      <c r="F196" s="11">
        <f>E196*Předpoklady!$Y20</f>
        <v>42005.404098811916</v>
      </c>
      <c r="G196" s="11">
        <f>F196*Předpoklady!$Y20</f>
        <v>43578.175046874472</v>
      </c>
      <c r="H196" s="11">
        <f>G196*Předpoklady!$Y20</f>
        <v>45209.833857299949</v>
      </c>
      <c r="I196" s="11">
        <f>H196*Předpoklady!$Y20</f>
        <v>46902.585415890659</v>
      </c>
      <c r="J196" s="11">
        <f>I196*Předpoklady!$Y20</f>
        <v>48658.717164024987</v>
      </c>
      <c r="K196" s="11">
        <f>J196*Předpoklady!$Y20</f>
        <v>50480.602189712336</v>
      </c>
      <c r="L196" s="11">
        <f>K196*Předpoklady!$Y20</f>
        <v>52370.702434383667</v>
      </c>
      <c r="M196" s="11">
        <f>L196*Předpoklady!$Y20</f>
        <v>54331.572019751075</v>
      </c>
      <c r="N196" s="11">
        <f>M196*Předpoklady!$Y20</f>
        <v>56365.860699231962</v>
      </c>
      <c r="O196" s="11">
        <f>N196*Předpoklady!$Y20</f>
        <v>58476.317438601851</v>
      </c>
      <c r="P196" s="11">
        <f>O196*Předpoklady!$Y20</f>
        <v>60665.794130714385</v>
      </c>
      <c r="Q196" s="11">
        <f>P196*Předpoklady!$Y20</f>
        <v>62937.24944930827</v>
      </c>
      <c r="R196" s="11">
        <f>Q196*Předpoklady!$Y20</f>
        <v>65293.752847108888</v>
      </c>
      <c r="S196" s="11">
        <f>R196*Předpoklady!$Y20</f>
        <v>67738.48870362727</v>
      </c>
      <c r="T196" s="11">
        <f>S196*Předpoklady!$Y20</f>
        <v>70274.760628261414</v>
      </c>
      <c r="U196" s="11">
        <f>T196*Předpoklady!$Y20</f>
        <v>72905.995924514791</v>
      </c>
      <c r="V196" s="11">
        <f>U196*Předpoklady!$Y20</f>
        <v>75635.750221364593</v>
      </c>
      <c r="W196" s="11">
        <f>V196*Předpoklady!$Y20</f>
        <v>78467.71227803822</v>
      </c>
      <c r="X196" s="12">
        <f>W196*Předpoklady!$Y20</f>
        <v>81405.708968690713</v>
      </c>
    </row>
    <row r="197" spans="1:24" x14ac:dyDescent="0.2">
      <c r="A197" s="15" t="s">
        <v>16</v>
      </c>
      <c r="B197" s="62">
        <f t="shared" si="62"/>
        <v>33996.351408653158</v>
      </c>
      <c r="C197" s="11">
        <f>B197*Předpoklady!$Y21</f>
        <v>35225.178619918239</v>
      </c>
      <c r="D197" s="11">
        <f>C197*Předpoklady!$Y21</f>
        <v>36498.422842202956</v>
      </c>
      <c r="E197" s="11">
        <f>D197*Předpoklady!$Y21</f>
        <v>37817.689566376837</v>
      </c>
      <c r="F197" s="11">
        <f>E197*Předpoklady!$Y21</f>
        <v>39184.642315150668</v>
      </c>
      <c r="G197" s="11">
        <f>F197*Předpoklady!$Y21</f>
        <v>40601.004740687022</v>
      </c>
      <c r="H197" s="11">
        <f>G197*Předpoklady!$Y21</f>
        <v>42068.562798030784</v>
      </c>
      <c r="I197" s="11">
        <f>H197*Předpoklady!$Y21</f>
        <v>43589.166997100103</v>
      </c>
      <c r="J197" s="11">
        <f>I197*Předpoklady!$Y21</f>
        <v>45164.734736077553</v>
      </c>
      <c r="K197" s="11">
        <f>J197*Předpoklady!$Y21</f>
        <v>46797.252719143667</v>
      </c>
      <c r="L197" s="11">
        <f>K197*Předpoklady!$Y21</f>
        <v>48488.779461601553</v>
      </c>
      <c r="M197" s="11">
        <f>L197*Předpoklady!$Y21</f>
        <v>50241.447885551344</v>
      </c>
      <c r="N197" s="11">
        <f>M197*Předpoklady!$Y21</f>
        <v>52057.468009387565</v>
      </c>
      <c r="O197" s="11">
        <f>N197*Předpoklady!$Y21</f>
        <v>53939.12973451065</v>
      </c>
      <c r="P197" s="11">
        <f>O197*Předpoklady!$Y21</f>
        <v>55888.805732766552</v>
      </c>
      <c r="Q197" s="11">
        <f>P197*Předpoklady!$Y21</f>
        <v>57908.954438255307</v>
      </c>
      <c r="R197" s="11">
        <f>Q197*Předpoklady!$Y21</f>
        <v>60002.123147281105</v>
      </c>
      <c r="S197" s="11">
        <f>R197*Předpoklady!$Y21</f>
        <v>62170.951230352694</v>
      </c>
      <c r="T197" s="11">
        <f>S197*Předpoklady!$Y21</f>
        <v>64418.173460284292</v>
      </c>
      <c r="U197" s="11">
        <f>T197*Předpoklady!$Y21</f>
        <v>66746.623460593531</v>
      </c>
      <c r="V197" s="11">
        <f>U197*Předpoklady!$Y21</f>
        <v>69159.237278544737</v>
      </c>
      <c r="W197" s="11">
        <f>V197*Předpoklady!$Y21</f>
        <v>71659.057087342895</v>
      </c>
      <c r="X197" s="12">
        <f>W197*Předpoklady!$Y21</f>
        <v>74249.23502214656</v>
      </c>
    </row>
    <row r="198" spans="1:24" x14ac:dyDescent="0.2">
      <c r="A198" s="15" t="s">
        <v>17</v>
      </c>
      <c r="B198" s="62">
        <f t="shared" si="62"/>
        <v>32504.246080644138</v>
      </c>
      <c r="C198" s="11">
        <f>B198*Předpoklady!$Y22</f>
        <v>33965.811259969509</v>
      </c>
      <c r="D198" s="11">
        <f>C198*Předpoklady!$Y22</f>
        <v>35493.096246120011</v>
      </c>
      <c r="E198" s="11">
        <f>D198*Předpoklady!$Y22</f>
        <v>37089.056153975376</v>
      </c>
      <c r="F198" s="11">
        <f>E198*Předpoklady!$Y22</f>
        <v>38756.778976224559</v>
      </c>
      <c r="G198" s="11">
        <f>F198*Předpoklady!$Y22</f>
        <v>40499.491558264453</v>
      </c>
      <c r="H198" s="11">
        <f>G198*Předpoklady!$Y22</f>
        <v>42320.565841762123</v>
      </c>
      <c r="I198" s="11">
        <f>H198*Předpoklady!$Y22</f>
        <v>44223.525388961083</v>
      </c>
      <c r="J198" s="11">
        <f>I198*Předpoklady!$Y22</f>
        <v>46212.05220035532</v>
      </c>
      <c r="K198" s="11">
        <f>J198*Předpoklady!$Y22</f>
        <v>48289.993838922535</v>
      </c>
      <c r="L198" s="11">
        <f>K198*Předpoklady!$Y22</f>
        <v>50461.37087470109</v>
      </c>
      <c r="M198" s="11">
        <f>L198*Předpoklady!$Y22</f>
        <v>52730.384664115059</v>
      </c>
      <c r="N198" s="11">
        <f>M198*Předpoklady!$Y22</f>
        <v>55101.425479099431</v>
      </c>
      <c r="O198" s="11">
        <f>N198*Předpoklady!$Y22</f>
        <v>57579.081001754377</v>
      </c>
      <c r="P198" s="11">
        <f>O198*Předpoklady!$Y22</f>
        <v>60168.145200964726</v>
      </c>
      <c r="Q198" s="11">
        <f>P198*Předpoklady!$Y22</f>
        <v>62873.627608159819</v>
      </c>
      <c r="R198" s="11">
        <f>Q198*Předpoklady!$Y22</f>
        <v>65700.763010161289</v>
      </c>
      <c r="S198" s="11">
        <f>R198*Předpoklady!$Y22</f>
        <v>68655.021577873224</v>
      </c>
      <c r="T198" s="11">
        <f>S198*Předpoklady!$Y22</f>
        <v>71742.11945041256</v>
      </c>
      <c r="U198" s="11">
        <f>T198*Předpoklady!$Y22</f>
        <v>74968.029795158713</v>
      </c>
      <c r="V198" s="11">
        <f>U198*Předpoklady!$Y22</f>
        <v>78338.994365122344</v>
      </c>
      <c r="W198" s="11">
        <f>V198*Předpoklady!$Y22</f>
        <v>81861.53557599544</v>
      </c>
      <c r="X198" s="12">
        <f>W198*Předpoklady!$Y22</f>
        <v>85542.469126250202</v>
      </c>
    </row>
    <row r="199" spans="1:24" x14ac:dyDescent="0.2">
      <c r="A199" s="15" t="s">
        <v>18</v>
      </c>
      <c r="B199" s="62">
        <f t="shared" si="62"/>
        <v>31472.105315597943</v>
      </c>
      <c r="C199" s="11">
        <f>B199*Předpoklady!$Y23</f>
        <v>33154.156918470289</v>
      </c>
      <c r="D199" s="11">
        <f>C199*Předpoklady!$Y23</f>
        <v>34926.107101890513</v>
      </c>
      <c r="E199" s="11">
        <f>D199*Předpoklady!$Y23</f>
        <v>36792.760566719582</v>
      </c>
      <c r="F199" s="11">
        <f>E199*Předpoklady!$Y23</f>
        <v>38759.178804862589</v>
      </c>
      <c r="G199" s="11">
        <f>F199*Předpoklady!$Y23</f>
        <v>40830.693823669535</v>
      </c>
      <c r="H199" s="11">
        <f>G199*Předpoklady!$Y23</f>
        <v>43012.922603847619</v>
      </c>
      <c r="I199" s="11">
        <f>H199*Předpoklady!$Y23</f>
        <v>45311.78233008807</v>
      </c>
      <c r="J199" s="11">
        <f>I199*Předpoklady!$Y23</f>
        <v>47733.506435705931</v>
      </c>
      <c r="K199" s="11">
        <f>J199*Předpoklady!$Y23</f>
        <v>50284.661504798307</v>
      </c>
      <c r="L199" s="11">
        <f>K199*Předpoklady!$Y23</f>
        <v>52972.165077751844</v>
      </c>
      <c r="M199" s="11">
        <f>L199*Předpoklady!$Y23</f>
        <v>55803.304408379692</v>
      </c>
      <c r="N199" s="11">
        <f>M199*Předpoklady!$Y23</f>
        <v>58785.756223548487</v>
      </c>
      <c r="O199" s="11">
        <f>N199*Předpoklady!$Y23</f>
        <v>61927.607538874268</v>
      </c>
      <c r="P199" s="11">
        <f>O199*Předpoklady!$Y23</f>
        <v>65237.377586929731</v>
      </c>
      <c r="Q199" s="11">
        <f>P199*Předpoklady!$Y23</f>
        <v>68724.040917421924</v>
      </c>
      <c r="R199" s="11">
        <f>Q199*Předpoklady!$Y23</f>
        <v>72397.051731977219</v>
      </c>
      <c r="S199" s="11">
        <f>R199*Předpoklady!$Y23</f>
        <v>76266.36951951815</v>
      </c>
      <c r="T199" s="11">
        <f>S199*Předpoklady!$Y23</f>
        <v>80342.486061743286</v>
      </c>
      <c r="U199" s="11">
        <f>T199*Předpoklady!$Y23</f>
        <v>84636.453881936352</v>
      </c>
      <c r="V199" s="11">
        <f>U199*Předpoklady!$Y23</f>
        <v>89159.916214244513</v>
      </c>
      <c r="W199" s="11">
        <f>V199*Předpoklady!$Y23</f>
        <v>93925.138574688463</v>
      </c>
      <c r="X199" s="12">
        <f>W199*Předpoklady!$Y23</f>
        <v>98945.042019510191</v>
      </c>
    </row>
    <row r="200" spans="1:24" x14ac:dyDescent="0.2">
      <c r="A200" s="15" t="s">
        <v>19</v>
      </c>
      <c r="B200" s="62">
        <f t="shared" si="62"/>
        <v>34269.356687658677</v>
      </c>
      <c r="C200" s="11">
        <f>B200*Předpoklady!$Y24</f>
        <v>36100.909606278074</v>
      </c>
      <c r="D200" s="11">
        <f>C200*Předpoklady!$Y24</f>
        <v>38030.351321710259</v>
      </c>
      <c r="E200" s="11">
        <f>D200*Předpoklady!$Y24</f>
        <v>40062.913578254869</v>
      </c>
      <c r="F200" s="11">
        <f>E200*Předpoklady!$Y24</f>
        <v>42204.107734930549</v>
      </c>
      <c r="G200" s="11">
        <f>F200*Předpoklady!$Y24</f>
        <v>44459.739709705173</v>
      </c>
      <c r="H200" s="11">
        <f>G200*Předpoklady!$Y24</f>
        <v>46835.925722432235</v>
      </c>
      <c r="I200" s="11">
        <f>H200*Předpoklady!$Y24</f>
        <v>49339.108879180982</v>
      </c>
      <c r="J200" s="11">
        <f>I200*Předpoklady!$Y24</f>
        <v>51976.076642929169</v>
      </c>
      <c r="K200" s="11">
        <f>J200*Předpoklady!$Y24</f>
        <v>54753.979237990883</v>
      </c>
      <c r="L200" s="11">
        <f>K200*Předpoklady!$Y24</f>
        <v>57680.349038083557</v>
      </c>
      <c r="M200" s="11">
        <f>L200*Předpoklady!$Y24</f>
        <v>60763.120990605588</v>
      </c>
      <c r="N200" s="11">
        <f>M200*Předpoklady!$Y24</f>
        <v>64010.65413250569</v>
      </c>
      <c r="O200" s="11">
        <f>N200*Předpoklady!$Y24</f>
        <v>67431.754256084852</v>
      </c>
      <c r="P200" s="11">
        <f>O200*Předpoklady!$Y24</f>
        <v>71035.697786190154</v>
      </c>
      <c r="Q200" s="11">
        <f>P200*Předpoklady!$Y24</f>
        <v>74832.256933543991</v>
      </c>
      <c r="R200" s="11">
        <f>Q200*Předpoklady!$Y24</f>
        <v>78831.726192413043</v>
      </c>
      <c r="S200" s="11">
        <f>R200*Předpoklady!$Y24</f>
        <v>83044.950254466006</v>
      </c>
      <c r="T200" s="11">
        <f>S200*Předpoklady!$Y24</f>
        <v>87483.353414509736</v>
      </c>
      <c r="U200" s="11">
        <f>T200*Předpoklady!$Y24</f>
        <v>92158.970547838093</v>
      </c>
      <c r="V200" s="11">
        <f>U200*Předpoklady!$Y24</f>
        <v>97084.479743189848</v>
      </c>
      <c r="W200" s="11">
        <f>V200*Předpoklady!$Y24</f>
        <v>102273.23667980084</v>
      </c>
      <c r="X200" s="12">
        <f>W200*Předpoklady!$Y24</f>
        <v>107739.31084176492</v>
      </c>
    </row>
    <row r="201" spans="1:24" x14ac:dyDescent="0.2">
      <c r="A201" s="15" t="s">
        <v>20</v>
      </c>
      <c r="B201" s="62">
        <f t="shared" si="62"/>
        <v>33164.406374291888</v>
      </c>
      <c r="C201" s="11">
        <f>B201*Předpoklady!$Y25</f>
        <v>34936.904347998789</v>
      </c>
      <c r="D201" s="11">
        <f>C201*Předpoklady!$Y25</f>
        <v>36804.134880200407</v>
      </c>
      <c r="E201" s="11">
        <f>D201*Předpoklady!$Y25</f>
        <v>38771.161027538874</v>
      </c>
      <c r="F201" s="11">
        <f>E201*Předpoklady!$Y25</f>
        <v>40843.316445729863</v>
      </c>
      <c r="G201" s="11">
        <f>F201*Předpoklady!$Y25</f>
        <v>43026.219851944436</v>
      </c>
      <c r="H201" s="11">
        <f>G201*Předpoklady!$Y25</f>
        <v>45325.790260144378</v>
      </c>
      <c r="I201" s="11">
        <f>H201*Předpoklady!$Y25</f>
        <v>47748.263030682108</v>
      </c>
      <c r="J201" s="11">
        <f>I201*Předpoklady!$Y25</f>
        <v>50300.206777684129</v>
      </c>
      <c r="K201" s="11">
        <f>J201*Předpoklady!$Y25</f>
        <v>52988.541180063039</v>
      </c>
      <c r="L201" s="11">
        <f>K201*Předpoklady!$Y25</f>
        <v>55820.555744453137</v>
      </c>
      <c r="M201" s="11">
        <f>L201*Předpoklady!$Y25</f>
        <v>58803.929570946028</v>
      </c>
      <c r="N201" s="11">
        <f>M201*Předpoklady!$Y25</f>
        <v>61946.752175221598</v>
      </c>
      <c r="O201" s="11">
        <f>N201*Předpoklady!$Y25</f>
        <v>65257.545423534291</v>
      </c>
      <c r="P201" s="11">
        <f>O201*Předpoklady!$Y25</f>
        <v>68745.286640032107</v>
      </c>
      <c r="Q201" s="11">
        <f>P201*Předpoklady!$Y25</f>
        <v>72419.432949064561</v>
      </c>
      <c r="R201" s="11">
        <f>Q201*Předpoklady!$Y25</f>
        <v>76289.946918484609</v>
      </c>
      <c r="S201" s="11">
        <f>R201*Předpoklady!$Y25</f>
        <v>80367.323573477071</v>
      </c>
      <c r="T201" s="11">
        <f>S201*Předpoklady!$Y25</f>
        <v>84662.618854162662</v>
      </c>
      <c r="U201" s="11">
        <f>T201*Předpoklady!$Y25</f>
        <v>89187.47959414107</v>
      </c>
      <c r="V201" s="11">
        <f>U201*Předpoklady!$Y25</f>
        <v>93954.17510126112</v>
      </c>
      <c r="W201" s="11">
        <f>V201*Předpoklady!$Y25</f>
        <v>98975.630426250165</v>
      </c>
      <c r="X201" s="12">
        <f>W201*Předpoklady!$Y25</f>
        <v>104265.46140941177</v>
      </c>
    </row>
    <row r="202" spans="1:24" x14ac:dyDescent="0.2">
      <c r="A202" s="15" t="s">
        <v>21</v>
      </c>
      <c r="B202" s="63">
        <f t="shared" si="62"/>
        <v>27208.487729445074</v>
      </c>
      <c r="C202" s="48">
        <f>B202*Předpoklady!$Y26</f>
        <v>28662.666912506065</v>
      </c>
      <c r="D202" s="48">
        <f>C202*Předpoklady!$Y26</f>
        <v>30194.565854102533</v>
      </c>
      <c r="E202" s="48">
        <f>D202*Předpoklady!$Y26</f>
        <v>31808.338348304129</v>
      </c>
      <c r="F202" s="48">
        <f>E202*Předpoklady!$Y26</f>
        <v>33508.360191995474</v>
      </c>
      <c r="G202" s="48">
        <f>F202*Předpoklady!$Y26</f>
        <v>35299.241049992474</v>
      </c>
      <c r="H202" s="48">
        <f>G202*Předpoklady!$Y26</f>
        <v>37185.836954299208</v>
      </c>
      <c r="I202" s="48">
        <f>H202*Předpoklady!$Y26</f>
        <v>39173.263471397477</v>
      </c>
      <c r="J202" s="48">
        <f>I202*Předpoklady!$Y26</f>
        <v>41266.909573272598</v>
      </c>
      <c r="K202" s="48">
        <f>J202*Předpoklady!$Y26</f>
        <v>43472.452249787137</v>
      </c>
      <c r="L202" s="48">
        <f>K202*Předpoklady!$Y26</f>
        <v>45795.871902024555</v>
      </c>
      <c r="M202" s="48">
        <f>L202*Předpoklady!$Y26</f>
        <v>48243.468558342291</v>
      </c>
      <c r="N202" s="48">
        <f>M202*Předpoklady!$Y26</f>
        <v>50821.878957104636</v>
      </c>
      <c r="O202" s="48">
        <f>N202*Předpoklady!$Y26</f>
        <v>53538.094542415827</v>
      </c>
      <c r="P202" s="48">
        <f>O202*Předpoklady!$Y26</f>
        <v>56399.480421649336</v>
      </c>
      <c r="Q202" s="48">
        <f>P202*Předpoklady!$Y26</f>
        <v>59413.79533617734</v>
      </c>
      <c r="R202" s="48">
        <f>Q202*Předpoklady!$Y26</f>
        <v>62589.212699451629</v>
      </c>
      <c r="S202" s="48">
        <f>R202*Předpoklady!$Y26</f>
        <v>65934.342759481442</v>
      </c>
      <c r="T202" s="48">
        <f>S202*Předpoklady!$Y26</f>
        <v>69458.255945802492</v>
      </c>
      <c r="U202" s="48">
        <f>T202*Předpoklady!$Y26</f>
        <v>73170.507464243216</v>
      </c>
      <c r="V202" s="48">
        <f>U202*Předpoklady!$Y26</f>
        <v>77081.163206177807</v>
      </c>
      <c r="W202" s="48">
        <f>V202*Předpoklady!$Y26</f>
        <v>81200.827042519828</v>
      </c>
      <c r="X202" s="64">
        <f>W202*Předpoklady!$Y26</f>
        <v>85540.669576464905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 t="shared" ref="B209:B229" si="63">B158*B56</f>
        <v>14207957.307424227</v>
      </c>
      <c r="C209" s="60">
        <f>C158*C56*Předpoklady!C$70</f>
        <v>15997834.147461407</v>
      </c>
      <c r="D209" s="60">
        <f>D158*D56*Předpoklady!D$70</f>
        <v>17909586.445135131</v>
      </c>
      <c r="E209" s="60">
        <f>E158*E56*Předpoklady!E$70</f>
        <v>20205663.892428555</v>
      </c>
      <c r="F209" s="60">
        <f>F158*F56*Předpoklady!F$70</f>
        <v>21763591.894444738</v>
      </c>
      <c r="G209" s="60">
        <f>G158*G56*Předpoklady!G$70</f>
        <v>22477255.593668606</v>
      </c>
      <c r="H209" s="60">
        <f>H158*H56*Předpoklady!H$70</f>
        <v>23181917.681768458</v>
      </c>
      <c r="I209" s="60">
        <f>I158*I56*Předpoklady!I$70</f>
        <v>23900267.301161505</v>
      </c>
      <c r="J209" s="60">
        <f>J158*J56*Předpoklady!J$70</f>
        <v>24641208.810752094</v>
      </c>
      <c r="K209" s="60">
        <f>K158*K56*Předpoklady!K$70</f>
        <v>25417508.758470591</v>
      </c>
      <c r="L209" s="60">
        <f>L158*L56*Předpoklady!L$70</f>
        <v>31367638.910808939</v>
      </c>
      <c r="M209" s="60">
        <f>M158*M56*Předpoklady!M$70</f>
        <v>37743792.34551993</v>
      </c>
      <c r="N209" s="60">
        <f>N158*N56*Předpoklady!N$70</f>
        <v>44625899.658902064</v>
      </c>
      <c r="O209" s="60">
        <f>O158*O56*Předpoklady!O$70</f>
        <v>52112617.223919034</v>
      </c>
      <c r="P209" s="60">
        <f>P158*P56*Předpoklady!P$70</f>
        <v>60321105.168121159</v>
      </c>
      <c r="Q209" s="60">
        <f>Q158*Q56*Předpoklady!Q$70</f>
        <v>66758190.40470884</v>
      </c>
      <c r="R209" s="60">
        <f>R158*R56*Předpoklady!R$70</f>
        <v>73937357.662229761</v>
      </c>
      <c r="S209" s="60">
        <f>S158*S56*Předpoklady!S$70</f>
        <v>81971367.174001619</v>
      </c>
      <c r="T209" s="60">
        <f>T158*T56*Předpoklady!T$70</f>
        <v>90970505.512880951</v>
      </c>
      <c r="U209" s="60">
        <f>U158*U56*Předpoklady!U$70</f>
        <v>101028110.95640014</v>
      </c>
      <c r="V209" s="60">
        <f>V158*V56*Předpoklady!V$70</f>
        <v>107431322.22978975</v>
      </c>
      <c r="W209" s="60">
        <f>W158*W56*Předpoklady!W$70</f>
        <v>114359173.42536707</v>
      </c>
      <c r="X209" s="61">
        <f>X158*X56*Předpoklady!X$70</f>
        <v>121728737.05834585</v>
      </c>
    </row>
    <row r="210" spans="1:24" x14ac:dyDescent="0.2">
      <c r="A210" s="15" t="s">
        <v>2</v>
      </c>
      <c r="B210" s="62">
        <f t="shared" si="63"/>
        <v>20283830.981406454</v>
      </c>
      <c r="C210" s="11">
        <f>C159*C57*Předpoklady!C$70</f>
        <v>21871929.770574916</v>
      </c>
      <c r="D210" s="11">
        <f>D159*D57*Předpoklady!D$70</f>
        <v>23720030.72912709</v>
      </c>
      <c r="E210" s="11">
        <f>E159*E57*Předpoklady!E$70</f>
        <v>26388890.700130552</v>
      </c>
      <c r="F210" s="11">
        <f>F159*F57*Předpoklady!F$70</f>
        <v>28550133.17655798</v>
      </c>
      <c r="G210" s="11">
        <f>G159*G57*Předpoklady!G$70</f>
        <v>29768511.978870656</v>
      </c>
      <c r="H210" s="11">
        <f>H159*H57*Předpoklady!H$70</f>
        <v>30897539.164692678</v>
      </c>
      <c r="I210" s="11">
        <f>I159*I57*Předpoklady!I$70</f>
        <v>31863397.557111539</v>
      </c>
      <c r="J210" s="11">
        <f>J159*J57*Předpoklady!J$70</f>
        <v>32676609.333387058</v>
      </c>
      <c r="K210" s="11">
        <f>K159*K57*Předpoklady!K$70</f>
        <v>33295788.673581772</v>
      </c>
      <c r="L210" s="11">
        <f>L159*L57*Předpoklady!L$70</f>
        <v>40378048.037799411</v>
      </c>
      <c r="M210" s="11">
        <f>M159*M57*Předpoklady!M$70</f>
        <v>47595545.94733499</v>
      </c>
      <c r="N210" s="11">
        <f>N159*N57*Předpoklady!N$70</f>
        <v>54979061.543969966</v>
      </c>
      <c r="O210" s="11">
        <f>O159*O57*Předpoklady!O$70</f>
        <v>62547321.011523493</v>
      </c>
      <c r="P210" s="11">
        <f>P159*P57*Předpoklady!P$70</f>
        <v>70337009.056830108</v>
      </c>
      <c r="Q210" s="11">
        <f>Q159*Q57*Předpoklady!Q$70</f>
        <v>75438058.86288017</v>
      </c>
      <c r="R210" s="11">
        <f>R159*R57*Předpoklady!R$70</f>
        <v>80809975.2161064</v>
      </c>
      <c r="S210" s="11">
        <f>S159*S57*Předpoklady!S$70</f>
        <v>86536822.970671833</v>
      </c>
      <c r="T210" s="11">
        <f>T159*T57*Předpoklady!T$70</f>
        <v>92710571.747620687</v>
      </c>
      <c r="U210" s="11">
        <f>U159*U57*Předpoklady!U$70</f>
        <v>99429762.872552291</v>
      </c>
      <c r="V210" s="11">
        <f>V159*V57*Předpoklady!V$70</f>
        <v>102252660.46625403</v>
      </c>
      <c r="W210" s="11">
        <f>W159*W57*Předpoklady!W$70</f>
        <v>105537146.64313892</v>
      </c>
      <c r="X210" s="12">
        <f>X159*X57*Předpoklady!X$70</f>
        <v>109319407.61611289</v>
      </c>
    </row>
    <row r="211" spans="1:24" x14ac:dyDescent="0.2">
      <c r="A211" s="15" t="s">
        <v>3</v>
      </c>
      <c r="B211" s="62">
        <f t="shared" si="63"/>
        <v>22064561.365029518</v>
      </c>
      <c r="C211" s="11">
        <f>C160*C58*Předpoklady!C$70</f>
        <v>25269580.100676764</v>
      </c>
      <c r="D211" s="11">
        <f>D160*D58*Předpoklady!D$70</f>
        <v>28624499.129515439</v>
      </c>
      <c r="E211" s="11">
        <f>E160*E58*Předpoklady!E$70</f>
        <v>32240411.237312321</v>
      </c>
      <c r="F211" s="11">
        <f>F160*F58*Předpoklady!F$70</f>
        <v>34159813.725860961</v>
      </c>
      <c r="G211" s="11">
        <f>G160*G58*Předpoklady!G$70</f>
        <v>34429593.770332687</v>
      </c>
      <c r="H211" s="11">
        <f>H160*H58*Předpoklady!H$70</f>
        <v>34668689.5044626</v>
      </c>
      <c r="I211" s="11">
        <f>I160*I58*Předpoklady!I$70</f>
        <v>35090036.713571675</v>
      </c>
      <c r="J211" s="11">
        <f>J160*J58*Předpoklady!J$70</f>
        <v>35938011.145537868</v>
      </c>
      <c r="K211" s="11">
        <f>K160*K58*Předpoklady!K$70</f>
        <v>37245213.342446223</v>
      </c>
      <c r="L211" s="11">
        <f>L160*L58*Předpoklady!L$70</f>
        <v>46171131.65452183</v>
      </c>
      <c r="M211" s="11">
        <f>M160*M58*Předpoklady!M$70</f>
        <v>55458647.549059957</v>
      </c>
      <c r="N211" s="11">
        <f>N160*N58*Předpoklady!N$70</f>
        <v>64885312.38368202</v>
      </c>
      <c r="O211" s="11">
        <f>O160*O58*Předpoklady!O$70</f>
        <v>74351006.870490238</v>
      </c>
      <c r="P211" s="11">
        <f>P160*P58*Předpoklady!P$70</f>
        <v>83638836.336182937</v>
      </c>
      <c r="Q211" s="11">
        <f>Q160*Q58*Předpoklady!Q$70</f>
        <v>89269648.783228561</v>
      </c>
      <c r="R211" s="11">
        <f>R160*R58*Předpoklady!R$70</f>
        <v>94870755.268126726</v>
      </c>
      <c r="S211" s="11">
        <f>S160*S58*Předpoklady!S$70</f>
        <v>100524351.96654961</v>
      </c>
      <c r="T211" s="11">
        <f>T160*T58*Předpoklady!T$70</f>
        <v>106263596.27915524</v>
      </c>
      <c r="U211" s="11">
        <f>U160*U58*Předpoklady!U$70</f>
        <v>112141715.81816904</v>
      </c>
      <c r="V211" s="11">
        <f>V160*V58*Předpoklady!V$70</f>
        <v>113204451.60033108</v>
      </c>
      <c r="W211" s="11">
        <f>W160*W58*Předpoklady!W$70</f>
        <v>114470381.72862445</v>
      </c>
      <c r="X211" s="12">
        <f>X160*X58*Předpoklady!X$70</f>
        <v>116016631.34558527</v>
      </c>
    </row>
    <row r="212" spans="1:24" x14ac:dyDescent="0.2">
      <c r="A212" s="15" t="s">
        <v>4</v>
      </c>
      <c r="B212" s="62">
        <f t="shared" si="63"/>
        <v>24635032.216822606</v>
      </c>
      <c r="C212" s="11">
        <f>C161*C59*Předpoklady!C$70</f>
        <v>27949624.42370604</v>
      </c>
      <c r="D212" s="11">
        <f>D161*D59*Předpoklady!D$70</f>
        <v>31918839.868833493</v>
      </c>
      <c r="E212" s="11">
        <f>E161*E59*Předpoklady!E$70</f>
        <v>37278946.185725085</v>
      </c>
      <c r="F212" s="11">
        <f>F161*F59*Předpoklady!F$70</f>
        <v>42356892.345678881</v>
      </c>
      <c r="G212" s="11">
        <f>G161*G59*Předpoklady!G$70</f>
        <v>46724064.29094135</v>
      </c>
      <c r="H212" s="11">
        <f>H161*H59*Předpoklady!H$70</f>
        <v>51326088.759830922</v>
      </c>
      <c r="I212" s="11">
        <f>I161*I59*Předpoklady!I$70</f>
        <v>55739689.732081763</v>
      </c>
      <c r="J212" s="11">
        <f>J161*J59*Předpoklady!J$70</f>
        <v>59390443.36274457</v>
      </c>
      <c r="K212" s="11">
        <f>K161*K59*Předpoklady!K$70</f>
        <v>61961692.23788771</v>
      </c>
      <c r="L212" s="11">
        <f>L161*L59*Předpoklady!L$70</f>
        <v>76333928.010739148</v>
      </c>
      <c r="M212" s="11">
        <f>M161*M59*Předpoklady!M$70</f>
        <v>91448196.334232122</v>
      </c>
      <c r="N212" s="11">
        <f>N161*N59*Předpoklady!N$70</f>
        <v>107947323.11259301</v>
      </c>
      <c r="O212" s="11">
        <f>O161*O59*Předpoklady!O$70</f>
        <v>126965360.73122874</v>
      </c>
      <c r="P212" s="11">
        <f>P161*P59*Předpoklady!P$70</f>
        <v>149278385.25735584</v>
      </c>
      <c r="Q212" s="11">
        <f>Q161*Q59*Předpoklady!Q$70</f>
        <v>167358283.92600909</v>
      </c>
      <c r="R212" s="11">
        <f>R161*R59*Předpoklady!R$70</f>
        <v>186242164.40397727</v>
      </c>
      <c r="S212" s="11">
        <f>S161*S59*Předpoklady!S$70</f>
        <v>205406688.0121029</v>
      </c>
      <c r="T212" s="11">
        <f>T161*T59*Předpoklady!T$70</f>
        <v>224769434.46495792</v>
      </c>
      <c r="U212" s="11">
        <f>U161*U59*Předpoklady!U$70</f>
        <v>243879788.80838293</v>
      </c>
      <c r="V212" s="11">
        <f>V161*V59*Předpoklady!V$70</f>
        <v>251822730.53649178</v>
      </c>
      <c r="W212" s="11">
        <f>W161*W59*Předpoklady!W$70</f>
        <v>259673107.13212559</v>
      </c>
      <c r="X212" s="12">
        <f>X161*X59*Předpoklady!X$70</f>
        <v>267679354.97897518</v>
      </c>
    </row>
    <row r="213" spans="1:24" x14ac:dyDescent="0.2">
      <c r="A213" s="15" t="s">
        <v>5</v>
      </c>
      <c r="B213" s="62">
        <f t="shared" si="63"/>
        <v>32005812.66776498</v>
      </c>
      <c r="C213" s="11">
        <f>C162*C60*Předpoklady!C$70</f>
        <v>34173984.477661788</v>
      </c>
      <c r="D213" s="11">
        <f>D162*D60*Předpoklady!D$70</f>
        <v>37293279.198524036</v>
      </c>
      <c r="E213" s="11">
        <f>E162*E60*Předpoklady!E$70</f>
        <v>41988532.970588289</v>
      </c>
      <c r="F213" s="11">
        <f>F162*F60*Předpoklady!F$70</f>
        <v>45746590.418671243</v>
      </c>
      <c r="G213" s="11">
        <f>G162*G60*Předpoklady!G$70</f>
        <v>48143449.371847905</v>
      </c>
      <c r="H213" s="11">
        <f>H162*H60*Předpoklady!H$70</f>
        <v>51004445.575040437</v>
      </c>
      <c r="I213" s="11">
        <f>I162*I60*Předpoklady!I$70</f>
        <v>54436842.637462735</v>
      </c>
      <c r="J213" s="11">
        <f>J162*J60*Předpoklady!J$70</f>
        <v>58582526.344152421</v>
      </c>
      <c r="K213" s="11">
        <f>K162*K60*Předpoklady!K$70</f>
        <v>63801288.855036989</v>
      </c>
      <c r="L213" s="11">
        <f>L162*L60*Předpoklady!L$70</f>
        <v>83712127.869268686</v>
      </c>
      <c r="M213" s="11">
        <f>M162*M60*Předpoklady!M$70</f>
        <v>106482614.47155102</v>
      </c>
      <c r="N213" s="11">
        <f>N162*N60*Předpoklady!N$70</f>
        <v>131317316.17558603</v>
      </c>
      <c r="O213" s="11">
        <f>O162*O60*Předpoklady!O$70</f>
        <v>156567091.78417119</v>
      </c>
      <c r="P213" s="11">
        <f>P162*P60*Předpoklady!P$70</f>
        <v>180692132.27781591</v>
      </c>
      <c r="Q213" s="11">
        <f>Q162*Q60*Předpoklady!Q$70</f>
        <v>196369325.92228842</v>
      </c>
      <c r="R213" s="11">
        <f>R162*R60*Předpoklady!R$70</f>
        <v>212593682.15715912</v>
      </c>
      <c r="S213" s="11">
        <f>S162*S60*Předpoklady!S$70</f>
        <v>230696082.23550242</v>
      </c>
      <c r="T213" s="11">
        <f>T162*T60*Předpoklady!T$70</f>
        <v>252589264.40067297</v>
      </c>
      <c r="U213" s="11">
        <f>U162*U60*Předpoklady!U$70</f>
        <v>279118257.59933048</v>
      </c>
      <c r="V213" s="11">
        <f>V162*V60*Předpoklady!V$70</f>
        <v>294967676.78528768</v>
      </c>
      <c r="W213" s="11">
        <f>W162*W60*Předpoklady!W$70</f>
        <v>310361393.91632819</v>
      </c>
      <c r="X213" s="12">
        <f>X162*X60*Předpoklady!X$70</f>
        <v>324553030.35236901</v>
      </c>
    </row>
    <row r="214" spans="1:24" x14ac:dyDescent="0.2">
      <c r="A214" s="15" t="s">
        <v>6</v>
      </c>
      <c r="B214" s="62">
        <f t="shared" si="63"/>
        <v>35722767.439735964</v>
      </c>
      <c r="C214" s="11">
        <f>C163*C61*Předpoklady!C$70</f>
        <v>39311809.21293395</v>
      </c>
      <c r="D214" s="11">
        <f>D163*D61*Předpoklady!D$70</f>
        <v>42443756.295751214</v>
      </c>
      <c r="E214" s="11">
        <f>E163*E61*Předpoklady!E$70</f>
        <v>45787008.269609742</v>
      </c>
      <c r="F214" s="11">
        <f>F163*F61*Předpoklady!F$70</f>
        <v>47402369.685701765</v>
      </c>
      <c r="G214" s="11">
        <f>G163*G61*Předpoklady!G$70</f>
        <v>47448008.490667254</v>
      </c>
      <c r="H214" s="11">
        <f>H163*H61*Předpoklady!H$70</f>
        <v>47942148.174112722</v>
      </c>
      <c r="I214" s="11">
        <f>I163*I61*Předpoklady!I$70</f>
        <v>49522411.648611844</v>
      </c>
      <c r="J214" s="11">
        <f>J163*J61*Předpoklady!J$70</f>
        <v>52006626.903265245</v>
      </c>
      <c r="K214" s="11">
        <f>K163*K61*Předpoklady!K$70</f>
        <v>54976067.041705944</v>
      </c>
      <c r="L214" s="11">
        <f>L163*L61*Předpoklady!L$70</f>
        <v>69660631.416289121</v>
      </c>
      <c r="M214" s="11">
        <f>M163*M61*Předpoklady!M$70</f>
        <v>86456972.044770032</v>
      </c>
      <c r="N214" s="11">
        <f>N163*N61*Předpoklady!N$70</f>
        <v>105929274.98048635</v>
      </c>
      <c r="O214" s="11">
        <f>O163*O61*Předpoklady!O$70</f>
        <v>128829984.27643773</v>
      </c>
      <c r="P214" s="11">
        <f>P163*P61*Předpoklady!P$70</f>
        <v>156572145.0845736</v>
      </c>
      <c r="Q214" s="11">
        <f>Q163*Q61*Předpoklady!Q$70</f>
        <v>182700580.55423343</v>
      </c>
      <c r="R214" s="11">
        <f>R163*R61*Předpoklady!R$70</f>
        <v>211782308.63750184</v>
      </c>
      <c r="S214" s="11">
        <f>S163*S61*Předpoklady!S$70</f>
        <v>242293410.70598069</v>
      </c>
      <c r="T214" s="11">
        <f>T163*T61*Předpoklady!T$70</f>
        <v>271701080.78738165</v>
      </c>
      <c r="U214" s="11">
        <f>U163*U61*Předpoklady!U$70</f>
        <v>298122765.82143968</v>
      </c>
      <c r="V214" s="11">
        <f>V163*V61*Předpoklady!V$70</f>
        <v>309101733.519108</v>
      </c>
      <c r="W214" s="11">
        <f>W163*W61*Předpoklady!W$70</f>
        <v>320215076.73540032</v>
      </c>
      <c r="X214" s="12">
        <f>X163*X61*Předpoklady!X$70</f>
        <v>333308692.37911671</v>
      </c>
    </row>
    <row r="215" spans="1:24" x14ac:dyDescent="0.2">
      <c r="A215" s="15" t="s">
        <v>7</v>
      </c>
      <c r="B215" s="62">
        <f t="shared" si="63"/>
        <v>37649573.10224247</v>
      </c>
      <c r="C215" s="11">
        <f>C164*C62*Předpoklady!C$70</f>
        <v>41830430.574795499</v>
      </c>
      <c r="D215" s="11">
        <f>D164*D62*Předpoklady!D$70</f>
        <v>46312465.274518162</v>
      </c>
      <c r="E215" s="11">
        <f>E164*E62*Předpoklady!E$70</f>
        <v>52178135.848693177</v>
      </c>
      <c r="F215" s="11">
        <f>F164*F62*Předpoklady!F$70</f>
        <v>56364696.641739495</v>
      </c>
      <c r="G215" s="11">
        <f>G164*G62*Předpoklady!G$70</f>
        <v>58339683.091726676</v>
      </c>
      <c r="H215" s="11">
        <f>H164*H62*Předpoklady!H$70</f>
        <v>59912629.266578734</v>
      </c>
      <c r="I215" s="11">
        <f>I164*I62*Předpoklady!I$70</f>
        <v>60548570.718140781</v>
      </c>
      <c r="J215" s="11">
        <f>J164*J62*Předpoklady!J$70</f>
        <v>60287774.148405306</v>
      </c>
      <c r="K215" s="11">
        <f>K164*K62*Předpoklady!K$70</f>
        <v>59959307.40507111</v>
      </c>
      <c r="L215" s="11">
        <f>L164*L62*Předpoklady!L$70</f>
        <v>71555270.945473865</v>
      </c>
      <c r="M215" s="11">
        <f>M164*M62*Předpoklady!M$70</f>
        <v>83872714.13667798</v>
      </c>
      <c r="N215" s="11">
        <f>N164*N62*Předpoklady!N$70</f>
        <v>98423593.724643081</v>
      </c>
      <c r="O215" s="11">
        <f>O164*O62*Předpoklady!O$70</f>
        <v>115550665.50059627</v>
      </c>
      <c r="P215" s="11">
        <f>P164*P62*Předpoklady!P$70</f>
        <v>134869398.70488477</v>
      </c>
      <c r="Q215" s="11">
        <f>Q164*Q62*Předpoklady!Q$70</f>
        <v>150401425.36601186</v>
      </c>
      <c r="R215" s="11">
        <f>R164*R62*Předpoklady!R$70</f>
        <v>168238133.02344921</v>
      </c>
      <c r="S215" s="11">
        <f>S164*S62*Předpoklady!S$70</f>
        <v>188954850.40515149</v>
      </c>
      <c r="T215" s="11">
        <f>T164*T62*Předpoklady!T$70</f>
        <v>213316539.11340371</v>
      </c>
      <c r="U215" s="11">
        <f>U164*U62*Předpoklady!U$70</f>
        <v>242938628.23312658</v>
      </c>
      <c r="V215" s="11">
        <f>V164*V62*Předpoklady!V$70</f>
        <v>266361819.44996992</v>
      </c>
      <c r="W215" s="11">
        <f>W164*W62*Předpoklady!W$70</f>
        <v>291034964.97149366</v>
      </c>
      <c r="X215" s="12">
        <f>X164*X62*Předpoklady!X$70</f>
        <v>314824943.35203618</v>
      </c>
    </row>
    <row r="216" spans="1:24" x14ac:dyDescent="0.2">
      <c r="A216" s="15" t="s">
        <v>8</v>
      </c>
      <c r="B216" s="62">
        <f t="shared" si="63"/>
        <v>41287687.94218868</v>
      </c>
      <c r="C216" s="11">
        <f>C165*C63*Předpoklady!C$70</f>
        <v>44455184.631386101</v>
      </c>
      <c r="D216" s="11">
        <f>D165*D63*Předpoklady!D$70</f>
        <v>48411377.018332817</v>
      </c>
      <c r="E216" s="11">
        <f>E165*E63*Předpoklady!E$70</f>
        <v>54227670.982702173</v>
      </c>
      <c r="F216" s="11">
        <f>F165*F63*Předpoklady!F$70</f>
        <v>58567394.36536397</v>
      </c>
      <c r="G216" s="11">
        <f>G165*G63*Předpoklady!G$70</f>
        <v>60970233.062783971</v>
      </c>
      <c r="H216" s="11">
        <f>H165*H63*Předpoklady!H$70</f>
        <v>63403122.068075486</v>
      </c>
      <c r="I216" s="11">
        <f>I165*I63*Předpoklady!I$70</f>
        <v>65816611.376652539</v>
      </c>
      <c r="J216" s="11">
        <f>J165*J63*Předpoklady!J$70</f>
        <v>68507476.595618829</v>
      </c>
      <c r="K216" s="11">
        <f>K165*K63*Předpoklady!K$70</f>
        <v>71152677.141196474</v>
      </c>
      <c r="L216" s="11">
        <f>L165*L63*Předpoklady!L$70</f>
        <v>87893169.967162773</v>
      </c>
      <c r="M216" s="11">
        <f>M165*M63*Předpoklady!M$70</f>
        <v>104872286.4816184</v>
      </c>
      <c r="N216" s="11">
        <f>N165*N63*Předpoklady!N$70</f>
        <v>120760639.38140583</v>
      </c>
      <c r="O216" s="11">
        <f>O165*O63*Předpoklady!O$70</f>
        <v>134982828.6519247</v>
      </c>
      <c r="P216" s="11">
        <f>P165*P63*Předpoklady!P$70</f>
        <v>148911209.05261883</v>
      </c>
      <c r="Q216" s="11">
        <f>Q165*Q63*Předpoklady!Q$70</f>
        <v>157134259.86960021</v>
      </c>
      <c r="R216" s="11">
        <f>R165*R63*Předpoklady!R$70</f>
        <v>166795108.61379161</v>
      </c>
      <c r="S216" s="11">
        <f>S165*S63*Předpoklady!S$70</f>
        <v>180232699.33666497</v>
      </c>
      <c r="T216" s="11">
        <f>T165*T63*Předpoklady!T$70</f>
        <v>197273534.91649133</v>
      </c>
      <c r="U216" s="11">
        <f>U165*U63*Předpoklady!U$70</f>
        <v>216769649.60162902</v>
      </c>
      <c r="V216" s="11">
        <f>V165*V63*Předpoklady!V$70</f>
        <v>228230253.28618726</v>
      </c>
      <c r="W216" s="11">
        <f>W165*W63*Předpoklady!W$70</f>
        <v>241700958.04819486</v>
      </c>
      <c r="X216" s="12">
        <f>X165*X63*Předpoklady!X$70</f>
        <v>257636448.7159982</v>
      </c>
    </row>
    <row r="217" spans="1:24" x14ac:dyDescent="0.2">
      <c r="A217" s="15" t="s">
        <v>9</v>
      </c>
      <c r="B217" s="62">
        <f t="shared" si="63"/>
        <v>42108414.071791701</v>
      </c>
      <c r="C217" s="11">
        <f>C166*C64*Předpoklady!C$70</f>
        <v>46589419.269035101</v>
      </c>
      <c r="D217" s="11">
        <f>D166*D64*Předpoklady!D$70</f>
        <v>50720404.552853085</v>
      </c>
      <c r="E217" s="11">
        <f>E166*E64*Předpoklady!E$70</f>
        <v>55366959.081032231</v>
      </c>
      <c r="F217" s="11">
        <f>F166*F64*Předpoklady!F$70</f>
        <v>57920054.660388961</v>
      </c>
      <c r="G217" s="11">
        <f>G166*G64*Předpoklady!G$70</f>
        <v>58400122.159344286</v>
      </c>
      <c r="H217" s="11">
        <f>H166*H64*Předpoklady!H$70</f>
        <v>58983097.629675634</v>
      </c>
      <c r="I217" s="11">
        <f>I166*I64*Předpoklady!I$70</f>
        <v>60284111.078384303</v>
      </c>
      <c r="J217" s="11">
        <f>J166*J64*Předpoklady!J$70</f>
        <v>62471297.772727698</v>
      </c>
      <c r="K217" s="11">
        <f>K166*K64*Předpoklady!K$70</f>
        <v>64952703.479655705</v>
      </c>
      <c r="L217" s="11">
        <f>L166*L64*Předpoklady!L$70</f>
        <v>80789724.144605204</v>
      </c>
      <c r="M217" s="11">
        <f>M166*M64*Předpoklady!M$70</f>
        <v>97704946.218886569</v>
      </c>
      <c r="N217" s="11">
        <f>N166*N64*Předpoklady!N$70</f>
        <v>115632541.00960611</v>
      </c>
      <c r="O217" s="11">
        <f>O166*O64*Předpoklady!O$70</f>
        <v>135137496.21804094</v>
      </c>
      <c r="P217" s="11">
        <f>P166*P64*Předpoklady!P$70</f>
        <v>155697915.47911438</v>
      </c>
      <c r="Q217" s="11">
        <f>Q166*Q64*Předpoklady!Q$70</f>
        <v>170093271.84808281</v>
      </c>
      <c r="R217" s="11">
        <f>R166*R64*Předpoklady!R$70</f>
        <v>183881569.45813295</v>
      </c>
      <c r="S217" s="11">
        <f>S166*S64*Předpoklady!S$70</f>
        <v>195225493.67828944</v>
      </c>
      <c r="T217" s="11">
        <f>T166*T64*Předpoklady!T$70</f>
        <v>203854803.22725496</v>
      </c>
      <c r="U217" s="11">
        <f>U166*U64*Předpoklady!U$70</f>
        <v>212193735.72673416</v>
      </c>
      <c r="V217" s="11">
        <f>V166*V64*Předpoklady!V$70</f>
        <v>211893119.62538624</v>
      </c>
      <c r="W217" s="11">
        <f>W166*W64*Předpoklady!W$70</f>
        <v>213447950.46367985</v>
      </c>
      <c r="X217" s="12">
        <f>X166*X64*Předpoklady!X$70</f>
        <v>219379059.6126774</v>
      </c>
    </row>
    <row r="218" spans="1:24" x14ac:dyDescent="0.2">
      <c r="A218" s="15" t="s">
        <v>10</v>
      </c>
      <c r="B218" s="62">
        <f t="shared" si="63"/>
        <v>31472156.500508923</v>
      </c>
      <c r="C218" s="11">
        <f>C167*C65*Předpoklady!C$70</f>
        <v>37044712.584501088</v>
      </c>
      <c r="D218" s="11">
        <f>D167*D65*Předpoklady!D$70</f>
        <v>43347346.02599033</v>
      </c>
      <c r="E218" s="11">
        <f>E167*E65*Předpoklady!E$70</f>
        <v>50855907.611203574</v>
      </c>
      <c r="F218" s="11">
        <f>F167*F65*Předpoklady!F$70</f>
        <v>56540566.150194913</v>
      </c>
      <c r="G218" s="11">
        <f>G167*G65*Předpoklady!G$70</f>
        <v>59404612.831185833</v>
      </c>
      <c r="H218" s="11">
        <f>H167*H65*Předpoklady!H$70</f>
        <v>61245681.727320045</v>
      </c>
      <c r="I218" s="11">
        <f>I167*I65*Předpoklady!I$70</f>
        <v>62162647.92806901</v>
      </c>
      <c r="J218" s="11">
        <f>J167*J65*Předpoklady!J$70</f>
        <v>62372916.500369877</v>
      </c>
      <c r="K218" s="11">
        <f>K167*K65*Předpoklady!K$70</f>
        <v>62415400.078574859</v>
      </c>
      <c r="L218" s="11">
        <f>L167*L65*Předpoklady!L$70</f>
        <v>74718445.608721837</v>
      </c>
      <c r="M218" s="11">
        <f>M167*M65*Předpoklady!M$70</f>
        <v>87210234.750243917</v>
      </c>
      <c r="N218" s="11">
        <f>N167*N65*Předpoklady!N$70</f>
        <v>100968863.56237057</v>
      </c>
      <c r="O218" s="11">
        <f>O167*O65*Předpoklady!O$70</f>
        <v>116712426.90606467</v>
      </c>
      <c r="P218" s="11">
        <f>P167*P65*Předpoklady!P$70</f>
        <v>133726383.27690773</v>
      </c>
      <c r="Q218" s="11">
        <f>Q167*Q65*Předpoklady!Q$70</f>
        <v>146121222.151048</v>
      </c>
      <c r="R218" s="11">
        <f>R167*R65*Předpoklady!R$70</f>
        <v>159027996.12906674</v>
      </c>
      <c r="S218" s="11">
        <f>S167*S65*Předpoklady!S$70</f>
        <v>172321884.024147</v>
      </c>
      <c r="T218" s="11">
        <f>T167*T65*Předpoklady!T$70</f>
        <v>186778229.38538659</v>
      </c>
      <c r="U218" s="11">
        <f>U167*U65*Předpoklady!U$70</f>
        <v>201572149.38340446</v>
      </c>
      <c r="V218" s="11">
        <f>V167*V65*Předpoklady!V$70</f>
        <v>206885104.82192925</v>
      </c>
      <c r="W218" s="11">
        <f>W167*W65*Předpoklady!W$70</f>
        <v>210749161.44256824</v>
      </c>
      <c r="X218" s="12">
        <f>X167*X65*Předpoklady!X$70</f>
        <v>211419459.26347142</v>
      </c>
    </row>
    <row r="219" spans="1:24" x14ac:dyDescent="0.2">
      <c r="A219" s="15" t="s">
        <v>11</v>
      </c>
      <c r="B219" s="62">
        <f t="shared" si="63"/>
        <v>25966971.291147828</v>
      </c>
      <c r="C219" s="11">
        <f>C168*C66*Předpoklady!C$70</f>
        <v>28434966.618325133</v>
      </c>
      <c r="D219" s="11">
        <f>D168*D66*Předpoklady!D$70</f>
        <v>31447231.130234618</v>
      </c>
      <c r="E219" s="11">
        <f>E168*E66*Předpoklady!E$70</f>
        <v>35867166.383785382</v>
      </c>
      <c r="F219" s="11">
        <f>F168*F66*Předpoklady!F$70</f>
        <v>39911823.663529843</v>
      </c>
      <c r="G219" s="11">
        <f>G168*G66*Předpoklady!G$70</f>
        <v>43540142.853642158</v>
      </c>
      <c r="H219" s="11">
        <f>H168*H66*Předpoklady!H$70</f>
        <v>48032236.152016692</v>
      </c>
      <c r="I219" s="11">
        <f>I168*I66*Předpoklady!I$70</f>
        <v>52692955.819594353</v>
      </c>
      <c r="J219" s="11">
        <f>J168*J66*Předpoklady!J$70</f>
        <v>57133254.386762232</v>
      </c>
      <c r="K219" s="11">
        <f>K168*K66*Předpoklady!K$70</f>
        <v>61091038.286650501</v>
      </c>
      <c r="L219" s="11">
        <f>L168*L66*Předpoklady!L$70</f>
        <v>76625009.217366904</v>
      </c>
      <c r="M219" s="11">
        <f>M168*M66*Předpoklady!M$70</f>
        <v>91807784.307950184</v>
      </c>
      <c r="N219" s="11">
        <f>N168*N66*Předpoklady!N$70</f>
        <v>106162695.15035769</v>
      </c>
      <c r="O219" s="11">
        <f>O168*O66*Předpoklady!O$70</f>
        <v>119524152.34046774</v>
      </c>
      <c r="P219" s="11">
        <f>P168*P66*Předpoklady!P$70</f>
        <v>132597190.75142382</v>
      </c>
      <c r="Q219" s="11">
        <f>Q168*Q66*Předpoklady!Q$70</f>
        <v>140289743.76394632</v>
      </c>
      <c r="R219" s="11">
        <f>R168*R66*Předpoklady!R$70</f>
        <v>148251065.39976925</v>
      </c>
      <c r="S219" s="11">
        <f>S168*S66*Předpoklady!S$70</f>
        <v>158097032.97071964</v>
      </c>
      <c r="T219" s="11">
        <f>T168*T66*Předpoklady!T$70</f>
        <v>170492415.05431268</v>
      </c>
      <c r="U219" s="11">
        <f>U168*U66*Předpoklady!U$70</f>
        <v>184053957.51133785</v>
      </c>
      <c r="V219" s="11">
        <f>V168*V66*Předpoklady!V$70</f>
        <v>190046535.55275309</v>
      </c>
      <c r="W219" s="11">
        <f>W168*W66*Předpoklady!W$70</f>
        <v>196023169.64815482</v>
      </c>
      <c r="X219" s="12">
        <f>X168*X66*Předpoklady!X$70</f>
        <v>201840860.76022631</v>
      </c>
    </row>
    <row r="220" spans="1:24" x14ac:dyDescent="0.2">
      <c r="A220" s="15" t="s">
        <v>12</v>
      </c>
      <c r="B220" s="62">
        <f t="shared" si="63"/>
        <v>22219675.999187704</v>
      </c>
      <c r="C220" s="11">
        <f>C169*C67*Předpoklady!C$70</f>
        <v>24955146.140925851</v>
      </c>
      <c r="D220" s="11">
        <f>D169*D67*Předpoklady!D$70</f>
        <v>28135032.575826127</v>
      </c>
      <c r="E220" s="11">
        <f>E169*E67*Předpoklady!E$70</f>
        <v>31768675.516173813</v>
      </c>
      <c r="F220" s="11">
        <f>F169*F67*Předpoklady!F$70</f>
        <v>34176136.108952336</v>
      </c>
      <c r="G220" s="11">
        <f>G169*G67*Předpoklady!G$70</f>
        <v>34937521.231525421</v>
      </c>
      <c r="H220" s="11">
        <f>H169*H67*Předpoklady!H$70</f>
        <v>35403350.359246641</v>
      </c>
      <c r="I220" s="11">
        <f>I169*I67*Předpoklady!I$70</f>
        <v>36230532.549443685</v>
      </c>
      <c r="J220" s="11">
        <f>J169*J67*Předpoklady!J$70</f>
        <v>37697936.119516395</v>
      </c>
      <c r="K220" s="11">
        <f>K169*K67*Předpoklady!K$70</f>
        <v>39821248.130406834</v>
      </c>
      <c r="L220" s="11">
        <f>L169*L67*Předpoklady!L$70</f>
        <v>51179333.72152514</v>
      </c>
      <c r="M220" s="11">
        <f>M169*M67*Předpoklady!M$70</f>
        <v>64740553.626745634</v>
      </c>
      <c r="N220" s="11">
        <f>N169*N67*Předpoklady!N$70</f>
        <v>79829903.160445288</v>
      </c>
      <c r="O220" s="11">
        <f>O169*O67*Předpoklady!O$70</f>
        <v>95808439.987735346</v>
      </c>
      <c r="P220" s="11">
        <f>P169*P67*Předpoklady!P$70</f>
        <v>112028849.57755408</v>
      </c>
      <c r="Q220" s="11">
        <f>Q169*Q67*Předpoklady!Q$70</f>
        <v>122502456.95801347</v>
      </c>
      <c r="R220" s="11">
        <f>R169*R67*Předpoklady!R$70</f>
        <v>131094909.14641447</v>
      </c>
      <c r="S220" s="11">
        <f>S169*S67*Předpoklady!S$70</f>
        <v>137758589.10422531</v>
      </c>
      <c r="T220" s="11">
        <f>T169*T67*Předpoklady!T$70</f>
        <v>142768147.22499007</v>
      </c>
      <c r="U220" s="11">
        <f>U169*U67*Předpoklady!U$70</f>
        <v>147250977.38928297</v>
      </c>
      <c r="V220" s="11">
        <f>V169*V67*Předpoklady!V$70</f>
        <v>145279656.2070784</v>
      </c>
      <c r="W220" s="11">
        <f>W169*W67*Předpoklady!W$70</f>
        <v>143591011.40773553</v>
      </c>
      <c r="X220" s="12">
        <f>X169*X67*Předpoklady!X$70</f>
        <v>143593145.5855591</v>
      </c>
    </row>
    <row r="221" spans="1:24" x14ac:dyDescent="0.2">
      <c r="A221" s="15" t="s">
        <v>13</v>
      </c>
      <c r="B221" s="62">
        <f t="shared" si="63"/>
        <v>21022571.721715808</v>
      </c>
      <c r="C221" s="11">
        <f>C170*C68*Předpoklady!C$70</f>
        <v>22357223.316094339</v>
      </c>
      <c r="D221" s="11">
        <f>D170*D68*Předpoklady!D$70</f>
        <v>23690819.45261243</v>
      </c>
      <c r="E221" s="11">
        <f>E170*E68*Předpoklady!E$70</f>
        <v>25553011.979940247</v>
      </c>
      <c r="F221" s="11">
        <f>F170*F68*Předpoklady!F$70</f>
        <v>26715164.801632214</v>
      </c>
      <c r="G221" s="11">
        <f>G170*G68*Předpoklady!G$70</f>
        <v>27580044.711344074</v>
      </c>
      <c r="H221" s="11">
        <f>H170*H68*Předpoklady!H$70</f>
        <v>29329627.30280022</v>
      </c>
      <c r="I221" s="11">
        <f>I170*I68*Předpoklady!I$70</f>
        <v>31288015.998084243</v>
      </c>
      <c r="J221" s="11">
        <f>J170*J68*Předpoklady!J$70</f>
        <v>32958683.515410796</v>
      </c>
      <c r="K221" s="11">
        <f>K170*K68*Předpoklady!K$70</f>
        <v>34418065.44772511</v>
      </c>
      <c r="L221" s="11">
        <f>L170*L68*Předpoklady!L$70</f>
        <v>42395705.589585125</v>
      </c>
      <c r="M221" s="11">
        <f>M170*M68*Předpoklady!M$70</f>
        <v>50399680.947301261</v>
      </c>
      <c r="N221" s="11">
        <f>N170*N68*Předpoklady!N$70</f>
        <v>59322336.666989326</v>
      </c>
      <c r="O221" s="11">
        <f>O170*O68*Předpoklady!O$70</f>
        <v>69911232.155337498</v>
      </c>
      <c r="P221" s="11">
        <f>P170*P68*Předpoklady!P$70</f>
        <v>82630380.258139417</v>
      </c>
      <c r="Q221" s="11">
        <f>Q170*Q68*Předpoklady!Q$70</f>
        <v>94722799.607846603</v>
      </c>
      <c r="R221" s="11">
        <f>R170*R68*Předpoklady!R$70</f>
        <v>109475716.25494269</v>
      </c>
      <c r="S221" s="11">
        <f>S170*S68*Předpoklady!S$70</f>
        <v>125466511.55929448</v>
      </c>
      <c r="T221" s="11">
        <f>T170*T68*Předpoklady!T$70</f>
        <v>141745040.82170513</v>
      </c>
      <c r="U221" s="11">
        <f>U170*U68*Předpoklady!U$70</f>
        <v>157559450.02667785</v>
      </c>
      <c r="V221" s="11">
        <f>V170*V68*Předpoklady!V$70</f>
        <v>164275368.98929828</v>
      </c>
      <c r="W221" s="11">
        <f>W170*W68*Předpoklady!W$70</f>
        <v>168132422.67587143</v>
      </c>
      <c r="X221" s="12">
        <f>X170*X68*Předpoklady!X$70</f>
        <v>169421162.53372568</v>
      </c>
    </row>
    <row r="222" spans="1:24" x14ac:dyDescent="0.2">
      <c r="A222" s="15" t="s">
        <v>14</v>
      </c>
      <c r="B222" s="62">
        <f t="shared" si="63"/>
        <v>19399834.577129956</v>
      </c>
      <c r="C222" s="11">
        <f>C171*C69*Předpoklady!C$70</f>
        <v>21261656.097394824</v>
      </c>
      <c r="D222" s="11">
        <f>D171*D69*Předpoklady!D$70</f>
        <v>23324289.431647249</v>
      </c>
      <c r="E222" s="11">
        <f>E171*E69*Předpoklady!E$70</f>
        <v>25822942.698060792</v>
      </c>
      <c r="F222" s="11">
        <f>F171*F69*Předpoklady!F$70</f>
        <v>27337458.900343008</v>
      </c>
      <c r="G222" s="11">
        <f>G171*G69*Předpoklady!G$70</f>
        <v>27636625.253964972</v>
      </c>
      <c r="H222" s="11">
        <f>H171*H69*Předpoklady!H$70</f>
        <v>27649403.351280786</v>
      </c>
      <c r="I222" s="11">
        <f>I171*I69*Předpoklady!I$70</f>
        <v>27553219.462507918</v>
      </c>
      <c r="J222" s="11">
        <f>J171*J69*Předpoklady!J$70</f>
        <v>27567114.086227123</v>
      </c>
      <c r="K222" s="11">
        <f>K171*K69*Předpoklady!K$70</f>
        <v>27824285.917538375</v>
      </c>
      <c r="L222" s="11">
        <f>L171*L69*Předpoklady!L$70</f>
        <v>34420907.523575552</v>
      </c>
      <c r="M222" s="11">
        <f>M171*M69*Předpoklady!M$70</f>
        <v>42683862.945508756</v>
      </c>
      <c r="N222" s="11">
        <f>N171*N69*Předpoklady!N$70</f>
        <v>52029697.666592859</v>
      </c>
      <c r="O222" s="11">
        <f>O171*O69*Předpoklady!O$70</f>
        <v>61660230.76551757</v>
      </c>
      <c r="P222" s="11">
        <f>P171*P69*Předpoklady!P$70</f>
        <v>71561448.64133808</v>
      </c>
      <c r="Q222" s="11">
        <f>Q171*Q69*Předpoklady!Q$70</f>
        <v>78105890.562702343</v>
      </c>
      <c r="R222" s="11">
        <f>R171*R69*Předpoklady!R$70</f>
        <v>84305478.580759749</v>
      </c>
      <c r="S222" s="11">
        <f>S171*S69*Předpoklady!S$70</f>
        <v>91676024.982357934</v>
      </c>
      <c r="T222" s="11">
        <f>T171*T69*Předpoklady!T$70</f>
        <v>101095291.90001738</v>
      </c>
      <c r="U222" s="11">
        <f>U171*U69*Předpoklady!U$70</f>
        <v>112908135.18314959</v>
      </c>
      <c r="V222" s="11">
        <f>V171*V69*Předpoklady!V$70</f>
        <v>122659138.06282197</v>
      </c>
      <c r="W222" s="11">
        <f>W171*W69*Předpoklady!W$70</f>
        <v>134730335.50530365</v>
      </c>
      <c r="X222" s="12">
        <f>X171*X69*Předpoklady!X$70</f>
        <v>147113554.06340477</v>
      </c>
    </row>
    <row r="223" spans="1:24" x14ac:dyDescent="0.2">
      <c r="A223" s="15" t="s">
        <v>15</v>
      </c>
      <c r="B223" s="62">
        <f t="shared" si="63"/>
        <v>18368068.276399769</v>
      </c>
      <c r="C223" s="11">
        <f>C172*C70*Předpoklady!C$70</f>
        <v>21024839.423641849</v>
      </c>
      <c r="D223" s="11">
        <f>D172*D70*Předpoklady!D$70</f>
        <v>24082283.600087311</v>
      </c>
      <c r="E223" s="11">
        <f>E172*E70*Předpoklady!E$70</f>
        <v>27604543.889151815</v>
      </c>
      <c r="F223" s="11">
        <f>F172*F70*Předpoklady!F$70</f>
        <v>29768163.987750132</v>
      </c>
      <c r="G223" s="11">
        <f>G172*G70*Předpoklady!G$70</f>
        <v>30858472.336747516</v>
      </c>
      <c r="H223" s="11">
        <f>H172*H70*Předpoklady!H$70</f>
        <v>32104972.256754432</v>
      </c>
      <c r="I223" s="11">
        <f>I172*I70*Předpoklady!I$70</f>
        <v>33398528.030303452</v>
      </c>
      <c r="J223" s="11">
        <f>J172*J70*Předpoklady!J$70</f>
        <v>34595076.308883995</v>
      </c>
      <c r="K223" s="11">
        <f>K172*K70*Předpoklady!K$70</f>
        <v>35655708.516762607</v>
      </c>
      <c r="L223" s="11">
        <f>L172*L70*Předpoklady!L$70</f>
        <v>43547186.004101068</v>
      </c>
      <c r="M223" s="11">
        <f>M172*M70*Předpoklady!M$70</f>
        <v>51219926.32504724</v>
      </c>
      <c r="N223" s="11">
        <f>N172*N70*Předpoklady!N$70</f>
        <v>58830178.817577384</v>
      </c>
      <c r="O223" s="11">
        <f>O172*O70*Předpoklady!O$70</f>
        <v>66831428.459311016</v>
      </c>
      <c r="P223" s="11">
        <f>P172*P70*Předpoklady!P$70</f>
        <v>75682880.385985494</v>
      </c>
      <c r="Q223" s="11">
        <f>Q172*Q70*Předpoklady!Q$70</f>
        <v>83746852.279358968</v>
      </c>
      <c r="R223" s="11">
        <f>R172*R70*Předpoklady!R$70</f>
        <v>95132903.101906031</v>
      </c>
      <c r="S223" s="11">
        <f>S172*S70*Předpoklady!S$70</f>
        <v>108024033.20002183</v>
      </c>
      <c r="T223" s="11">
        <f>T172*T70*Předpoklady!T$70</f>
        <v>120755284.34177266</v>
      </c>
      <c r="U223" s="11">
        <f>U172*U70*Předpoklady!U$70</f>
        <v>133487576.41914183</v>
      </c>
      <c r="V223" s="11">
        <f>V172*V70*Předpoklady!V$70</f>
        <v>139204648.90867141</v>
      </c>
      <c r="W223" s="11">
        <f>W172*W70*Předpoklady!W$70</f>
        <v>144035101.09682244</v>
      </c>
      <c r="X223" s="12">
        <f>X172*X70*Předpoklady!X$70</f>
        <v>150560876.12243369</v>
      </c>
    </row>
    <row r="224" spans="1:24" x14ac:dyDescent="0.2">
      <c r="A224" s="15" t="s">
        <v>16</v>
      </c>
      <c r="B224" s="62">
        <f t="shared" si="63"/>
        <v>15939386.797685608</v>
      </c>
      <c r="C224" s="11">
        <f>C173*C71*Předpoklady!C$70</f>
        <v>18943421.934736416</v>
      </c>
      <c r="D224" s="11">
        <f>D173*D71*Předpoklady!D$70</f>
        <v>22033692.784209207</v>
      </c>
      <c r="E224" s="11">
        <f>E173*E71*Předpoklady!E$70</f>
        <v>26196183.991966594</v>
      </c>
      <c r="F224" s="11">
        <f>F173*F71*Předpoklady!F$70</f>
        <v>30614305.153513402</v>
      </c>
      <c r="G224" s="11">
        <f>G173*G71*Předpoklady!G$70</f>
        <v>33809295.983894639</v>
      </c>
      <c r="H224" s="11">
        <f>H173*H71*Předpoklady!H$70</f>
        <v>36491127.284174152</v>
      </c>
      <c r="I224" s="11">
        <f>I173*I71*Předpoklady!I$70</f>
        <v>39329064.902924575</v>
      </c>
      <c r="J224" s="11">
        <f>J173*J71*Předpoklady!J$70</f>
        <v>41880029.356769197</v>
      </c>
      <c r="K224" s="11">
        <f>K173*K71*Předpoklady!K$70</f>
        <v>43700839.683751941</v>
      </c>
      <c r="L224" s="11">
        <f>L173*L71*Předpoklady!L$70</f>
        <v>54402698.072005168</v>
      </c>
      <c r="M224" s="11">
        <f>M173*M71*Předpoklady!M$70</f>
        <v>66128735.554320224</v>
      </c>
      <c r="N224" s="11">
        <f>N173*N71*Předpoklady!N$70</f>
        <v>78775401.260248989</v>
      </c>
      <c r="O224" s="11">
        <f>O173*O71*Předpoklady!O$70</f>
        <v>92027899.235632315</v>
      </c>
      <c r="P224" s="11">
        <f>P173*P71*Předpoklady!P$70</f>
        <v>105679533.27036019</v>
      </c>
      <c r="Q224" s="11">
        <f>Q173*Q71*Předpoklady!Q$70</f>
        <v>114607434.437713</v>
      </c>
      <c r="R224" s="11">
        <f>R173*R71*Předpoklady!R$70</f>
        <v>122577431.69766481</v>
      </c>
      <c r="S224" s="11">
        <f>S173*S71*Předpoklady!S$70</f>
        <v>130270454.46390504</v>
      </c>
      <c r="T224" s="11">
        <f>T173*T71*Předpoklady!T$70</f>
        <v>138766651.33976075</v>
      </c>
      <c r="U224" s="11">
        <f>U173*U71*Předpoklady!U$70</f>
        <v>148869186.85219428</v>
      </c>
      <c r="V224" s="11">
        <f>V173*V71*Předpoklady!V$70</f>
        <v>156545119.63315123</v>
      </c>
      <c r="W224" s="11">
        <f>W173*W71*Předpoklady!W$70</f>
        <v>169428464.59578785</v>
      </c>
      <c r="X224" s="12">
        <f>X173*X71*Předpoklady!X$70</f>
        <v>183642908.61919016</v>
      </c>
    </row>
    <row r="225" spans="1:24" x14ac:dyDescent="0.2">
      <c r="A225" s="15" t="s">
        <v>17</v>
      </c>
      <c r="B225" s="62">
        <f t="shared" si="63"/>
        <v>10597212.694600577</v>
      </c>
      <c r="C225" s="11">
        <f>C174*C72*Předpoklady!C$70</f>
        <v>12064044.143237021</v>
      </c>
      <c r="D225" s="11">
        <f>D174*D72*Předpoklady!D$70</f>
        <v>14069944.443358537</v>
      </c>
      <c r="E225" s="11">
        <f>E174*E72*Předpoklady!E$70</f>
        <v>16910030.578819022</v>
      </c>
      <c r="F225" s="11">
        <f>F174*F72*Předpoklady!F$70</f>
        <v>19532008.547997613</v>
      </c>
      <c r="G225" s="11">
        <f>G174*G72*Předpoklady!G$70</f>
        <v>21930400.449087143</v>
      </c>
      <c r="H225" s="11">
        <f>H174*H72*Předpoklady!H$70</f>
        <v>24717591.637061741</v>
      </c>
      <c r="I225" s="11">
        <f>I174*I72*Předpoklady!I$70</f>
        <v>27209393.383251417</v>
      </c>
      <c r="J225" s="11">
        <f>J174*J72*Předpoklady!J$70</f>
        <v>30245556.463083543</v>
      </c>
      <c r="K225" s="11">
        <f>K174*K72*Předpoklady!K$70</f>
        <v>34403490.054813474</v>
      </c>
      <c r="L225" s="11">
        <f>L174*L72*Předpoklady!L$70</f>
        <v>45849763.38402015</v>
      </c>
      <c r="M225" s="11">
        <f>M174*M72*Předpoklady!M$70</f>
        <v>58067568.528439432</v>
      </c>
      <c r="N225" s="11">
        <f>N174*N72*Předpoklady!N$70</f>
        <v>71890161.076846942</v>
      </c>
      <c r="O225" s="11">
        <f>O174*O72*Předpoklady!O$70</f>
        <v>86664979.873403504</v>
      </c>
      <c r="P225" s="11">
        <f>P174*P72*Předpoklady!P$70</f>
        <v>101316909.68446054</v>
      </c>
      <c r="Q225" s="11">
        <f>Q174*Q72*Předpoklady!Q$70</f>
        <v>112641729.47894728</v>
      </c>
      <c r="R225" s="11">
        <f>R174*R72*Předpoklady!R$70</f>
        <v>125164525.57853386</v>
      </c>
      <c r="S225" s="11">
        <f>S174*S72*Předpoklady!S$70</f>
        <v>138634252.94194809</v>
      </c>
      <c r="T225" s="11">
        <f>T174*T72*Předpoklady!T$70</f>
        <v>152565617.11516547</v>
      </c>
      <c r="U225" s="11">
        <f>U174*U72*Předpoklady!U$70</f>
        <v>166666197.7498723</v>
      </c>
      <c r="V225" s="11">
        <f>V174*V72*Předpoklady!V$70</f>
        <v>172371836.17572775</v>
      </c>
      <c r="W225" s="11">
        <f>W174*W72*Předpoklady!W$70</f>
        <v>176234273.37859398</v>
      </c>
      <c r="X225" s="12">
        <f>X174*X72*Předpoklady!X$70</f>
        <v>179573563.81218079</v>
      </c>
    </row>
    <row r="226" spans="1:24" x14ac:dyDescent="0.2">
      <c r="A226" s="15" t="s">
        <v>18</v>
      </c>
      <c r="B226" s="62">
        <f t="shared" si="63"/>
        <v>8627590.8247027583</v>
      </c>
      <c r="C226" s="11">
        <f>C175*C73*Předpoklady!C$70</f>
        <v>9754814.2696679458</v>
      </c>
      <c r="D226" s="11">
        <f>D175*D73*Předpoklady!D$70</f>
        <v>10965424.984115999</v>
      </c>
      <c r="E226" s="11">
        <f>E175*E73*Předpoklady!E$70</f>
        <v>12415884.746053455</v>
      </c>
      <c r="F226" s="11">
        <f>F175*F73*Předpoklady!F$70</f>
        <v>13535383.787087305</v>
      </c>
      <c r="G226" s="11">
        <f>G175*G73*Předpoklady!G$70</f>
        <v>14434188.446704512</v>
      </c>
      <c r="H226" s="11">
        <f>H175*H73*Předpoklady!H$70</f>
        <v>15662363.459815215</v>
      </c>
      <c r="I226" s="11">
        <f>I175*I73*Předpoklady!I$70</f>
        <v>17406067.545493893</v>
      </c>
      <c r="J226" s="11">
        <f>J175*J73*Předpoklady!J$70</f>
        <v>19643876.454127651</v>
      </c>
      <c r="K226" s="11">
        <f>K175*K73*Předpoklady!K$70</f>
        <v>22113372.788493518</v>
      </c>
      <c r="L226" s="11">
        <f>L175*L73*Předpoklady!L$70</f>
        <v>30042629.1821757</v>
      </c>
      <c r="M226" s="11">
        <f>M175*M73*Předpoklady!M$70</f>
        <v>39863065.009404898</v>
      </c>
      <c r="N226" s="11">
        <f>N175*N73*Předpoklady!N$70</f>
        <v>50551678.048325926</v>
      </c>
      <c r="O226" s="11">
        <f>O175*O73*Předpoklady!O$70</f>
        <v>63892537.972739555</v>
      </c>
      <c r="P226" s="11">
        <f>P175*P73*Předpoklady!P$70</f>
        <v>81721171.155992284</v>
      </c>
      <c r="Q226" s="11">
        <f>Q175*Q73*Předpoklady!Q$70</f>
        <v>97430250.126177758</v>
      </c>
      <c r="R226" s="11">
        <f>R175*R73*Předpoklady!R$70</f>
        <v>112863544.03549416</v>
      </c>
      <c r="S226" s="11">
        <f>S175*S73*Předpoklady!S$70</f>
        <v>129767620.49672782</v>
      </c>
      <c r="T226" s="11">
        <f>T175*T73*Předpoklady!T$70</f>
        <v>147391156.43500924</v>
      </c>
      <c r="U226" s="11">
        <f>U175*U73*Předpoklady!U$70</f>
        <v>164428000.24670205</v>
      </c>
      <c r="V226" s="11">
        <f>V175*V73*Předpoklady!V$70</f>
        <v>174936734.75434634</v>
      </c>
      <c r="W226" s="11">
        <f>W175*W73*Předpoklady!W$70</f>
        <v>186325748.18327641</v>
      </c>
      <c r="X226" s="12">
        <f>X175*X73*Předpoklady!X$70</f>
        <v>198275887.78253809</v>
      </c>
    </row>
    <row r="227" spans="1:24" x14ac:dyDescent="0.2">
      <c r="A227" s="15" t="s">
        <v>19</v>
      </c>
      <c r="B227" s="62">
        <f t="shared" si="63"/>
        <v>3644940.0190709746</v>
      </c>
      <c r="C227" s="11">
        <f>C176*C74*Předpoklady!C$70</f>
        <v>4340759.241931174</v>
      </c>
      <c r="D227" s="11">
        <f>D176*D74*Předpoklady!D$70</f>
        <v>5205040.3231615722</v>
      </c>
      <c r="E227" s="11">
        <f>E176*E74*Předpoklady!E$70</f>
        <v>6269663.6913393326</v>
      </c>
      <c r="F227" s="11">
        <f>F176*F74*Předpoklady!F$70</f>
        <v>7173158.1954668267</v>
      </c>
      <c r="G227" s="11">
        <f>G176*G74*Předpoklady!G$70</f>
        <v>7775556.1712416625</v>
      </c>
      <c r="H227" s="11">
        <f>H176*H74*Předpoklady!H$70</f>
        <v>8308879.465838938</v>
      </c>
      <c r="I227" s="11">
        <f>I176*I74*Předpoklady!I$70</f>
        <v>8828673.198206462</v>
      </c>
      <c r="J227" s="11">
        <f>J176*J74*Předpoklady!J$70</f>
        <v>9339304.6361986455</v>
      </c>
      <c r="K227" s="11">
        <f>K176*K74*Předpoklady!K$70</f>
        <v>9911648.9382822774</v>
      </c>
      <c r="L227" s="11">
        <f>L176*L74*Předpoklady!L$70</f>
        <v>12795963.129701603</v>
      </c>
      <c r="M227" s="11">
        <f>M176*M74*Předpoklady!M$70</f>
        <v>16364245.213296456</v>
      </c>
      <c r="N227" s="11">
        <f>N176*N74*Předpoklady!N$70</f>
        <v>21038651.622546293</v>
      </c>
      <c r="O227" s="11">
        <f>O176*O74*Předpoklady!O$70</f>
        <v>26997079.552563041</v>
      </c>
      <c r="P227" s="11">
        <f>P176*P74*Předpoklady!P$70</f>
        <v>34001807.707815908</v>
      </c>
      <c r="Q227" s="11">
        <f>Q176*Q74*Předpoklady!Q$70</f>
        <v>41236624.984187916</v>
      </c>
      <c r="R227" s="11">
        <f>R176*R74*Předpoklady!R$70</f>
        <v>50016546.313446581</v>
      </c>
      <c r="S227" s="11">
        <f>S176*S74*Předpoklady!S$70</f>
        <v>58805585.855498962</v>
      </c>
      <c r="T227" s="11">
        <f>T176*T74*Předpoklady!T$70</f>
        <v>70072572.978929549</v>
      </c>
      <c r="U227" s="11">
        <f>U176*U74*Předpoklady!U$70</f>
        <v>85505662.83027637</v>
      </c>
      <c r="V227" s="11">
        <f>V176*V74*Předpoklady!V$70</f>
        <v>97170677.18032521</v>
      </c>
      <c r="W227" s="11">
        <f>W176*W74*Předpoklady!W$70</f>
        <v>107255218.61580023</v>
      </c>
      <c r="X227" s="12">
        <f>X176*X74*Předpoklady!X$70</f>
        <v>117546728.21992306</v>
      </c>
    </row>
    <row r="228" spans="1:24" x14ac:dyDescent="0.2">
      <c r="A228" s="15" t="s">
        <v>20</v>
      </c>
      <c r="B228" s="62">
        <f t="shared" si="63"/>
        <v>608089.04642966262</v>
      </c>
      <c r="C228" s="11">
        <f>C177*C75*Předpoklady!C$70</f>
        <v>761184.60883262311</v>
      </c>
      <c r="D228" s="11">
        <f>D177*D75*Předpoklady!D$70</f>
        <v>924277.20644308731</v>
      </c>
      <c r="E228" s="11">
        <f>E177*E75*Předpoklady!E$70</f>
        <v>1127582.7935569682</v>
      </c>
      <c r="F228" s="11">
        <f>F177*F75*Předpoklady!F$70</f>
        <v>1319960.2695493458</v>
      </c>
      <c r="G228" s="11">
        <f>G177*G75*Předpoklady!G$70</f>
        <v>1495013.2071033265</v>
      </c>
      <c r="H228" s="11">
        <f>H177*H75*Předpoklady!H$70</f>
        <v>1692219.4480468035</v>
      </c>
      <c r="I228" s="11">
        <f>I177*I75*Předpoklady!I$70</f>
        <v>1918891.2697478447</v>
      </c>
      <c r="J228" s="11">
        <f>J177*J75*Předpoklady!J$70</f>
        <v>2160348.0968840113</v>
      </c>
      <c r="K228" s="11">
        <f>K177*K75*Předpoklady!K$70</f>
        <v>2399967.9796492774</v>
      </c>
      <c r="L228" s="11">
        <f>L177*L75*Předpoklady!L$70</f>
        <v>3130531.5363796945</v>
      </c>
      <c r="M228" s="11">
        <f>M177*M75*Předpoklady!M$70</f>
        <v>3917394.8036713144</v>
      </c>
      <c r="N228" s="11">
        <f>N177*N75*Předpoklady!N$70</f>
        <v>4790341.0199794704</v>
      </c>
      <c r="O228" s="11">
        <f>O177*O75*Předpoklady!O$70</f>
        <v>5750659.3129677912</v>
      </c>
      <c r="P228" s="11">
        <f>P177*P75*Předpoklady!P$70</f>
        <v>6855372.4104332803</v>
      </c>
      <c r="Q228" s="11">
        <f>Q177*Q75*Předpoklady!Q$70</f>
        <v>7947488.3687694184</v>
      </c>
      <c r="R228" s="11">
        <f>R177*R75*Předpoklady!R$70</f>
        <v>9349642.8792983424</v>
      </c>
      <c r="S228" s="11">
        <f>S177*S75*Předpoklady!S$70</f>
        <v>11268406.908941232</v>
      </c>
      <c r="T228" s="11">
        <f>T177*T75*Předpoklady!T$70</f>
        <v>13690426.796577999</v>
      </c>
      <c r="U228" s="11">
        <f>U177*U75*Předpoklady!U$70</f>
        <v>16400646.762511503</v>
      </c>
      <c r="V228" s="11">
        <f>V177*V75*Předpoklady!V$70</f>
        <v>19016229.908107866</v>
      </c>
      <c r="W228" s="11">
        <f>W177*W75*Předpoklady!W$70</f>
        <v>22103788.678116024</v>
      </c>
      <c r="X228" s="12">
        <f>X177*X75*Předpoklady!X$70</f>
        <v>24846986.226388358</v>
      </c>
    </row>
    <row r="229" spans="1:24" x14ac:dyDescent="0.2">
      <c r="A229" s="15" t="s">
        <v>21</v>
      </c>
      <c r="B229" s="63">
        <f t="shared" si="63"/>
        <v>88971.754875285391</v>
      </c>
      <c r="C229" s="48">
        <f>C178*C76*Předpoklady!C$70</f>
        <v>87239.702223715241</v>
      </c>
      <c r="D229" s="48">
        <f>D178*D76*Předpoklady!D$70</f>
        <v>87671.123054662268</v>
      </c>
      <c r="E229" s="48">
        <f>E178*E76*Předpoklady!E$70</f>
        <v>115164.82769546907</v>
      </c>
      <c r="F229" s="48">
        <f>F178*F76*Předpoklady!F$70</f>
        <v>146833.45534800604</v>
      </c>
      <c r="G229" s="48">
        <f>G178*G76*Předpoklady!G$70</f>
        <v>177760.44687576173</v>
      </c>
      <c r="H229" s="48">
        <f>H178*H76*Předpoklady!H$70</f>
        <v>208126.36723564949</v>
      </c>
      <c r="I229" s="48">
        <f>I178*I76*Předpoklady!I$70</f>
        <v>236193.08446215797</v>
      </c>
      <c r="J229" s="48">
        <f>J178*J76*Předpoklady!J$70</f>
        <v>270057.21316592034</v>
      </c>
      <c r="K229" s="48">
        <f>K178*K76*Předpoklady!K$70</f>
        <v>309326.46287304413</v>
      </c>
      <c r="L229" s="48">
        <f>L178*L76*Předpoklady!L$70</f>
        <v>424431.07664777478</v>
      </c>
      <c r="M229" s="48">
        <f>M178*M76*Předpoklady!M$70</f>
        <v>566676.1571278827</v>
      </c>
      <c r="N229" s="48">
        <f>N178*N76*Předpoklady!N$70</f>
        <v>741046.91884287761</v>
      </c>
      <c r="O229" s="48">
        <f>O178*O76*Předpoklady!O$70</f>
        <v>943989.63034586597</v>
      </c>
      <c r="P229" s="48">
        <f>P178*P76*Předpoklady!P$70</f>
        <v>1175986.3562377742</v>
      </c>
      <c r="Q229" s="48">
        <f>Q178*Q76*Předpoklady!Q$70</f>
        <v>1370464.6406391768</v>
      </c>
      <c r="R229" s="48">
        <f>R178*R76*Předpoklady!R$70</f>
        <v>1567407.9089971692</v>
      </c>
      <c r="S229" s="48">
        <f>S178*S76*Předpoklady!S$70</f>
        <v>1787747.6780749611</v>
      </c>
      <c r="T229" s="48">
        <f>T178*T76*Předpoklady!T$70</f>
        <v>2024016.8909916924</v>
      </c>
      <c r="U229" s="48">
        <f>U178*U76*Předpoklady!U$70</f>
        <v>2306485.7338398187</v>
      </c>
      <c r="V229" s="48">
        <f>V178*V76*Předpoklady!V$70</f>
        <v>2569828.4263194939</v>
      </c>
      <c r="W229" s="48">
        <f>W178*W76*Předpoklady!W$70</f>
        <v>2910882.5188370189</v>
      </c>
      <c r="X229" s="64">
        <f>X178*X76*Předpoklady!X$70</f>
        <v>3389667.8436695081</v>
      </c>
    </row>
    <row r="230" spans="1:24" x14ac:dyDescent="0.2">
      <c r="A230" s="16" t="s">
        <v>24</v>
      </c>
      <c r="B230" s="67">
        <f>SUM(B209:B229)</f>
        <v>447921106.59786147</v>
      </c>
      <c r="C230" s="67">
        <f t="shared" ref="C230:X230" si="64">SUM(C209:C229)</f>
        <v>498479804.68974346</v>
      </c>
      <c r="D230" s="67">
        <f t="shared" si="64"/>
        <v>554667291.59333146</v>
      </c>
      <c r="E230" s="67">
        <f t="shared" si="64"/>
        <v>626168977.87596869</v>
      </c>
      <c r="F230" s="67">
        <f t="shared" si="64"/>
        <v>679602499.93577313</v>
      </c>
      <c r="G230" s="67">
        <f t="shared" si="64"/>
        <v>710280555.73350048</v>
      </c>
      <c r="H230" s="67">
        <f t="shared" si="64"/>
        <v>742165256.63582897</v>
      </c>
      <c r="I230" s="67">
        <f t="shared" si="64"/>
        <v>775456121.93526757</v>
      </c>
      <c r="J230" s="67">
        <f t="shared" si="64"/>
        <v>810366127.55399048</v>
      </c>
      <c r="K230" s="67">
        <f t="shared" si="64"/>
        <v>846826639.2205745</v>
      </c>
      <c r="L230" s="67">
        <f t="shared" si="64"/>
        <v>1057394275.0024748</v>
      </c>
      <c r="M230" s="67">
        <f t="shared" si="64"/>
        <v>1284605443.6987083</v>
      </c>
      <c r="N230" s="67">
        <f t="shared" si="64"/>
        <v>1529431916.9419978</v>
      </c>
      <c r="O230" s="67">
        <f t="shared" si="64"/>
        <v>1793769428.4604182</v>
      </c>
      <c r="P230" s="67">
        <f t="shared" si="64"/>
        <v>2079296049.8941462</v>
      </c>
      <c r="Q230" s="67">
        <f t="shared" si="64"/>
        <v>2296246002.8963938</v>
      </c>
      <c r="R230" s="67">
        <f t="shared" si="64"/>
        <v>2527978221.4667687</v>
      </c>
      <c r="S230" s="67">
        <f t="shared" si="64"/>
        <v>2775719910.6707768</v>
      </c>
      <c r="T230" s="67">
        <f t="shared" si="64"/>
        <v>3041594180.7344379</v>
      </c>
      <c r="U230" s="67">
        <f t="shared" si="64"/>
        <v>3326630841.5261559</v>
      </c>
      <c r="V230" s="67">
        <f t="shared" si="64"/>
        <v>3476226646.1193357</v>
      </c>
      <c r="W230" s="67">
        <f t="shared" si="64"/>
        <v>3632319730.8112206</v>
      </c>
      <c r="X230" s="67">
        <f t="shared" si="64"/>
        <v>3795671106.2439275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65">D207</f>
        <v>2020</v>
      </c>
      <c r="E231" s="7">
        <f t="shared" si="65"/>
        <v>2021</v>
      </c>
      <c r="F231" s="7">
        <f t="shared" si="65"/>
        <v>2022</v>
      </c>
      <c r="G231" s="7">
        <f t="shared" si="65"/>
        <v>2023</v>
      </c>
      <c r="H231" s="7">
        <f t="shared" si="65"/>
        <v>2024</v>
      </c>
      <c r="I231" s="7">
        <f t="shared" si="65"/>
        <v>2025</v>
      </c>
      <c r="J231" s="7">
        <f t="shared" si="65"/>
        <v>2026</v>
      </c>
      <c r="K231" s="7">
        <f t="shared" si="65"/>
        <v>2027</v>
      </c>
      <c r="L231" s="7">
        <f t="shared" si="65"/>
        <v>2028</v>
      </c>
      <c r="M231" s="7">
        <f t="shared" si="65"/>
        <v>2029</v>
      </c>
      <c r="N231" s="7">
        <f t="shared" si="65"/>
        <v>2030</v>
      </c>
      <c r="O231" s="7">
        <f t="shared" si="65"/>
        <v>2031</v>
      </c>
      <c r="P231" s="7">
        <f t="shared" si="65"/>
        <v>2032</v>
      </c>
      <c r="Q231" s="7">
        <f t="shared" si="65"/>
        <v>2033</v>
      </c>
      <c r="R231" s="7">
        <f t="shared" si="65"/>
        <v>2034</v>
      </c>
      <c r="S231" s="7">
        <f t="shared" si="65"/>
        <v>2035</v>
      </c>
      <c r="T231" s="7">
        <f t="shared" si="65"/>
        <v>2036</v>
      </c>
      <c r="U231" s="7">
        <f t="shared" si="65"/>
        <v>2037</v>
      </c>
      <c r="V231" s="7">
        <f t="shared" si="65"/>
        <v>2038</v>
      </c>
      <c r="W231" s="7">
        <f t="shared" si="65"/>
        <v>2039</v>
      </c>
      <c r="X231" s="7">
        <f t="shared" si="65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 t="shared" ref="B233:B253" si="66">B182*B80</f>
        <v>9852053.886018835</v>
      </c>
      <c r="C233" s="60">
        <f>C182*C80*Předpoklady!C$70</f>
        <v>10658966.735130813</v>
      </c>
      <c r="D233" s="60">
        <f>D182*D80*Předpoklady!D$70</f>
        <v>11603883.004588697</v>
      </c>
      <c r="E233" s="60">
        <f>E182*E80*Předpoklady!E$70</f>
        <v>12972725.032108275</v>
      </c>
      <c r="F233" s="60">
        <f>F182*F80*Předpoklady!F$70</f>
        <v>14093192.722286126</v>
      </c>
      <c r="G233" s="60">
        <f>G182*G80*Předpoklady!G$70</f>
        <v>14744397.321645301</v>
      </c>
      <c r="H233" s="60">
        <f>H182*H80*Předpoklady!H$70</f>
        <v>15352438.019364005</v>
      </c>
      <c r="I233" s="60">
        <f>I182*I80*Předpoklady!I$70</f>
        <v>15884746.707257809</v>
      </c>
      <c r="J233" s="60">
        <f>J182*J80*Předpoklady!J$70</f>
        <v>16344729.871641243</v>
      </c>
      <c r="K233" s="60">
        <f>K182*K80*Předpoklady!K$70</f>
        <v>16708428.158386232</v>
      </c>
      <c r="L233" s="60">
        <f>L182*L80*Předpoklady!L$70</f>
        <v>20340283.998231065</v>
      </c>
      <c r="M233" s="60">
        <f>M182*M80*Předpoklady!M$70</f>
        <v>24090081.426075798</v>
      </c>
      <c r="N233" s="60">
        <f>N182*N80*Předpoklady!N$70</f>
        <v>27959699.35859238</v>
      </c>
      <c r="O233" s="60">
        <f>O182*O80*Předpoklady!O$70</f>
        <v>31959928.508109085</v>
      </c>
      <c r="P233" s="60">
        <f>P182*P80*Předpoklady!P$70</f>
        <v>36111167.204131395</v>
      </c>
      <c r="Q233" s="60">
        <f>Q182*Q80*Předpoklady!Q$70</f>
        <v>38914385.93912667</v>
      </c>
      <c r="R233" s="60">
        <f>R182*R80*Předpoklady!R$70</f>
        <v>41883873.153814502</v>
      </c>
      <c r="S233" s="60">
        <f>S182*S80*Předpoklady!S$70</f>
        <v>45065572.90989463</v>
      </c>
      <c r="T233" s="60">
        <f>T182*T80*Předpoklady!T$70</f>
        <v>48510575.534676723</v>
      </c>
      <c r="U233" s="60">
        <f>U182*U80*Předpoklady!U$70</f>
        <v>52274064.834655464</v>
      </c>
      <c r="V233" s="60">
        <f>V182*V80*Předpoklady!V$70</f>
        <v>54014155.922204033</v>
      </c>
      <c r="W233" s="60">
        <f>W182*W80*Předpoklady!W$70</f>
        <v>56014686.539998539</v>
      </c>
      <c r="X233" s="61">
        <f>X182*X80*Předpoklady!X$70</f>
        <v>58298519.487914674</v>
      </c>
    </row>
    <row r="234" spans="1:24" x14ac:dyDescent="0.2">
      <c r="A234" s="15" t="s">
        <v>2</v>
      </c>
      <c r="B234" s="62">
        <f t="shared" si="66"/>
        <v>10806441.999714071</v>
      </c>
      <c r="C234" s="11">
        <f>C183*C81*Předpoklady!C$70</f>
        <v>12444397.810977027</v>
      </c>
      <c r="D234" s="11">
        <f>D183*D81*Předpoklady!D$70</f>
        <v>14158001.012984795</v>
      </c>
      <c r="E234" s="11">
        <f>E183*E81*Předpoklady!E$70</f>
        <v>15999882.238911429</v>
      </c>
      <c r="F234" s="11">
        <f>F183*F81*Předpoklady!F$70</f>
        <v>17006717.994715948</v>
      </c>
      <c r="G234" s="11">
        <f>G183*G81*Předpoklady!G$70</f>
        <v>17178506.296233583</v>
      </c>
      <c r="H234" s="11">
        <f>H183*H81*Předpoklady!H$70</f>
        <v>17322413.108760975</v>
      </c>
      <c r="I234" s="11">
        <f>I183*I81*Předpoklady!I$70</f>
        <v>17565655.129525915</v>
      </c>
      <c r="J234" s="11">
        <f>J183*J81*Předpoklady!J$70</f>
        <v>18043259.773565907</v>
      </c>
      <c r="K234" s="11">
        <f>K183*K81*Předpoklady!K$70</f>
        <v>18740641.490492519</v>
      </c>
      <c r="L234" s="11">
        <f>L183*L81*Předpoklady!L$70</f>
        <v>23265750.981449097</v>
      </c>
      <c r="M234" s="11">
        <f>M183*M81*Předpoklady!M$70</f>
        <v>27981047.741574336</v>
      </c>
      <c r="N234" s="11">
        <f>N183*N81*Předpoklady!N$70</f>
        <v>32782413.988584962</v>
      </c>
      <c r="O234" s="11">
        <f>O183*O81*Předpoklady!O$70</f>
        <v>37618424.605051368</v>
      </c>
      <c r="P234" s="11">
        <f>P183*P81*Předpoklady!P$70</f>
        <v>42373298.671122566</v>
      </c>
      <c r="Q234" s="11">
        <f>Q183*Q81*Předpoklady!Q$70</f>
        <v>45312473.933005795</v>
      </c>
      <c r="R234" s="11">
        <f>R183*R81*Předpoklady!R$70</f>
        <v>48291227.466437288</v>
      </c>
      <c r="S234" s="11">
        <f>S183*S81*Předpoklady!S$70</f>
        <v>51313166.805945694</v>
      </c>
      <c r="T234" s="11">
        <f>T183*T81*Předpoklady!T$70</f>
        <v>54395612.562560685</v>
      </c>
      <c r="U234" s="11">
        <f>U183*U81*Předpoklady!U$70</f>
        <v>57566340.500000313</v>
      </c>
      <c r="V234" s="11">
        <f>V183*V81*Předpoklady!V$70</f>
        <v>58275710.427081443</v>
      </c>
      <c r="W234" s="11">
        <f>W183*W81*Předpoklady!W$70</f>
        <v>59093519.38500984</v>
      </c>
      <c r="X234" s="12">
        <f>X183*X81*Předpoklady!X$70</f>
        <v>60060686.210511632</v>
      </c>
    </row>
    <row r="235" spans="1:24" x14ac:dyDescent="0.2">
      <c r="A235" s="15" t="s">
        <v>3</v>
      </c>
      <c r="B235" s="62">
        <f t="shared" si="66"/>
        <v>41646563.953762814</v>
      </c>
      <c r="C235" s="11">
        <f>C184*C82*Předpoklady!C$70</f>
        <v>45721457.946605615</v>
      </c>
      <c r="D235" s="11">
        <f>D184*D82*Předpoklady!D$70</f>
        <v>50635767.046191335</v>
      </c>
      <c r="E235" s="11">
        <f>E184*E82*Předpoklady!E$70</f>
        <v>57410220.560226813</v>
      </c>
      <c r="F235" s="11">
        <f>F184*F82*Předpoklady!F$70</f>
        <v>63316772.949582718</v>
      </c>
      <c r="G235" s="11">
        <f>G184*G82*Předpoklady!G$70</f>
        <v>67879008.882475838</v>
      </c>
      <c r="H235" s="11">
        <f>H184*H82*Předpoklady!H$70</f>
        <v>72478364.419471815</v>
      </c>
      <c r="I235" s="11">
        <f>I184*I82*Předpoklady!I$70</f>
        <v>76421990.308269784</v>
      </c>
      <c r="J235" s="11">
        <f>J184*J82*Předpoklady!J$70</f>
        <v>78981006.019401625</v>
      </c>
      <c r="K235" s="11">
        <f>K184*K82*Předpoklady!K$70</f>
        <v>79913320.095207423</v>
      </c>
      <c r="L235" s="11">
        <f>L184*L82*Předpoklady!L$70</f>
        <v>95381573.660681546</v>
      </c>
      <c r="M235" s="11">
        <f>M184*M82*Předpoklady!M$70</f>
        <v>110622513.33413938</v>
      </c>
      <c r="N235" s="11">
        <f>N184*N82*Předpoklady!N$70</f>
        <v>126471074.84264712</v>
      </c>
      <c r="O235" s="11">
        <f>O184*O82*Předpoklady!O$70</f>
        <v>144225368.28572419</v>
      </c>
      <c r="P235" s="11">
        <f>P184*P82*Předpoklady!P$70</f>
        <v>164288635.69388193</v>
      </c>
      <c r="Q235" s="11">
        <f>Q184*Q82*Předpoklady!Q$70</f>
        <v>178318440.0535377</v>
      </c>
      <c r="R235" s="11">
        <f>R184*R82*Předpoklady!R$70</f>
        <v>192080829.57002404</v>
      </c>
      <c r="S235" s="11">
        <f>S184*S82*Předpoklady!S$70</f>
        <v>205082019.8325361</v>
      </c>
      <c r="T235" s="11">
        <f>T184*T82*Předpoklady!T$70</f>
        <v>217257818.18120411</v>
      </c>
      <c r="U235" s="11">
        <f>U184*U82*Předpoklady!U$70</f>
        <v>228188563.51462585</v>
      </c>
      <c r="V235" s="11">
        <f>V184*V82*Předpoklady!V$70</f>
        <v>228217417.15486261</v>
      </c>
      <c r="W235" s="11">
        <f>W184*W82*Předpoklady!W$70</f>
        <v>228141062.72639528</v>
      </c>
      <c r="X235" s="12">
        <f>X184*X82*Předpoklady!X$70</f>
        <v>227990201.66376388</v>
      </c>
    </row>
    <row r="236" spans="1:24" x14ac:dyDescent="0.2">
      <c r="A236" s="15" t="s">
        <v>4</v>
      </c>
      <c r="B236" s="62">
        <f t="shared" si="66"/>
        <v>63448288.116956316</v>
      </c>
      <c r="C236" s="11">
        <f>C185*C83*Předpoklady!C$70</f>
        <v>67479799.199263468</v>
      </c>
      <c r="D236" s="11">
        <f>D185*D83*Předpoklady!D$70</f>
        <v>73401298.661915019</v>
      </c>
      <c r="E236" s="11">
        <f>E185*E83*Předpoklady!E$70</f>
        <v>82184641.251747429</v>
      </c>
      <c r="F236" s="11">
        <f>F185*F83*Předpoklady!F$70</f>
        <v>89130265.784588352</v>
      </c>
      <c r="G236" s="11">
        <f>G185*G83*Předpoklady!G$70</f>
        <v>93396964.326381207</v>
      </c>
      <c r="H236" s="11">
        <f>H185*H83*Předpoklady!H$70</f>
        <v>98475832.451653123</v>
      </c>
      <c r="I236" s="11">
        <f>I185*I83*Předpoklady!I$70</f>
        <v>104843945.51960754</v>
      </c>
      <c r="J236" s="11">
        <f>J185*J83*Předpoklady!J$70</f>
        <v>112633264.33522335</v>
      </c>
      <c r="K236" s="11">
        <f>K185*K83*Předpoklady!K$70</f>
        <v>122441550.50626817</v>
      </c>
      <c r="L236" s="11">
        <f>L185*L83*Předpoklady!L$70</f>
        <v>160544168.23052871</v>
      </c>
      <c r="M236" s="11">
        <f>M185*M83*Předpoklady!M$70</f>
        <v>204110594.17912462</v>
      </c>
      <c r="N236" s="11">
        <f>N185*N83*Předpoklady!N$70</f>
        <v>251313310.50476456</v>
      </c>
      <c r="O236" s="11">
        <f>O185*O83*Předpoklady!O$70</f>
        <v>298872570.68891811</v>
      </c>
      <c r="P236" s="11">
        <f>P185*P83*Předpoklady!P$70</f>
        <v>344003016.43936241</v>
      </c>
      <c r="Q236" s="11">
        <f>Q185*Q83*Předpoklady!Q$70</f>
        <v>372487327.87453383</v>
      </c>
      <c r="R236" s="11">
        <f>R185*R83*Předpoklady!R$70</f>
        <v>401501615.48676026</v>
      </c>
      <c r="S236" s="11">
        <f>S185*S83*Předpoklady!S$70</f>
        <v>433971091.60401517</v>
      </c>
      <c r="T236" s="11">
        <f>T185*T83*Předpoklady!T$70</f>
        <v>473765587.56421626</v>
      </c>
      <c r="U236" s="11">
        <f>U185*U83*Předpoklady!U$70</f>
        <v>521609190.98553884</v>
      </c>
      <c r="V236" s="11">
        <f>V185*V83*Předpoklady!V$70</f>
        <v>548821987.61984611</v>
      </c>
      <c r="W236" s="11">
        <f>W185*W83*Předpoklady!W$70</f>
        <v>574840644.47925198</v>
      </c>
      <c r="X236" s="12">
        <f>X185*X83*Předpoklady!X$70</f>
        <v>598472967.08587086</v>
      </c>
    </row>
    <row r="237" spans="1:24" x14ac:dyDescent="0.2">
      <c r="A237" s="15" t="s">
        <v>5</v>
      </c>
      <c r="B237" s="62">
        <f t="shared" si="66"/>
        <v>29982409.819189556</v>
      </c>
      <c r="C237" s="11">
        <f>C186*C84*Předpoklady!C$70</f>
        <v>32698916.844435673</v>
      </c>
      <c r="D237" s="11">
        <f>D186*D84*Předpoklady!D$70</f>
        <v>35075643.137324959</v>
      </c>
      <c r="E237" s="11">
        <f>E186*E84*Předpoklady!E$70</f>
        <v>37610162.550897904</v>
      </c>
      <c r="F237" s="11">
        <f>F186*F84*Předpoklady!F$70</f>
        <v>38779460.597818218</v>
      </c>
      <c r="G237" s="11">
        <f>G186*G84*Předpoklady!G$70</f>
        <v>38625302.180960134</v>
      </c>
      <c r="H237" s="11">
        <f>H186*H84*Předpoklady!H$70</f>
        <v>38815220.152018286</v>
      </c>
      <c r="I237" s="11">
        <f>I186*I84*Předpoklady!I$70</f>
        <v>39823822.328854039</v>
      </c>
      <c r="J237" s="11">
        <f>J186*J84*Předpoklady!J$70</f>
        <v>41505109.87536753</v>
      </c>
      <c r="K237" s="11">
        <f>K186*K84*Předpoklady!K$70</f>
        <v>43584866.020313919</v>
      </c>
      <c r="L237" s="11">
        <f>L186*L84*Předpoklady!L$70</f>
        <v>54877095.352973007</v>
      </c>
      <c r="M237" s="11">
        <f>M186*M84*Předpoklady!M$70</f>
        <v>67649094.824710682</v>
      </c>
      <c r="N237" s="11">
        <f>N186*N84*Předpoklady!N$70</f>
        <v>82508213.938212812</v>
      </c>
      <c r="O237" s="11">
        <f>O186*O84*Předpoklady!O$70</f>
        <v>99959974.702406317</v>
      </c>
      <c r="P237" s="11">
        <f>P186*P84*Předpoklady!P$70</f>
        <v>121008558.48824199</v>
      </c>
      <c r="Q237" s="11">
        <f>Q186*Q84*Předpoklady!Q$70</f>
        <v>140804377.04994079</v>
      </c>
      <c r="R237" s="11">
        <f>R186*R84*Předpoklady!R$70</f>
        <v>162778765.61453766</v>
      </c>
      <c r="S237" s="11">
        <f>S186*S84*Předpoklady!S$70</f>
        <v>185527714.60707957</v>
      </c>
      <c r="T237" s="11">
        <f>T186*T84*Předpoklady!T$70</f>
        <v>207061426.45085949</v>
      </c>
      <c r="U237" s="11">
        <f>U186*U84*Předpoklady!U$70</f>
        <v>226087480.99232656</v>
      </c>
      <c r="V237" s="11">
        <f>V186*V84*Předpoklady!V$70</f>
        <v>233048529.47875321</v>
      </c>
      <c r="W237" s="11">
        <f>W186*W84*Předpoklady!W$70</f>
        <v>239855840.3288987</v>
      </c>
      <c r="X237" s="12">
        <f>X186*X84*Předpoklady!X$70</f>
        <v>248142321.76297578</v>
      </c>
    </row>
    <row r="238" spans="1:24" x14ac:dyDescent="0.2">
      <c r="A238" s="15" t="s">
        <v>6</v>
      </c>
      <c r="B238" s="62">
        <f t="shared" si="66"/>
        <v>35074727.532087334</v>
      </c>
      <c r="C238" s="11">
        <f>C187*C85*Předpoklady!C$70</f>
        <v>39042379.476578936</v>
      </c>
      <c r="D238" s="11">
        <f>D187*D85*Předpoklady!D$70</f>
        <v>43325084.625089973</v>
      </c>
      <c r="E238" s="11">
        <f>E187*E85*Předpoklady!E$70</f>
        <v>48822851.745101146</v>
      </c>
      <c r="F238" s="11">
        <f>F187*F85*Předpoklady!F$70</f>
        <v>52694474.368641987</v>
      </c>
      <c r="G238" s="11">
        <f>G187*G85*Předpoklady!G$70</f>
        <v>54408365.090412103</v>
      </c>
      <c r="H238" s="11">
        <f>H187*H85*Předpoklady!H$70</f>
        <v>55694714.364750713</v>
      </c>
      <c r="I238" s="11">
        <f>I187*I85*Předpoklady!I$70</f>
        <v>56119183.426967904</v>
      </c>
      <c r="J238" s="11">
        <f>J187*J85*Předpoklady!J$70</f>
        <v>55795378.553371929</v>
      </c>
      <c r="K238" s="11">
        <f>K187*K85*Předpoklady!K$70</f>
        <v>55516351.714625105</v>
      </c>
      <c r="L238" s="11">
        <f>L187*L85*Předpoklady!L$70</f>
        <v>66228128.920949213</v>
      </c>
      <c r="M238" s="11">
        <f>M187*M85*Předpoklady!M$70</f>
        <v>77569953.127221435</v>
      </c>
      <c r="N238" s="11">
        <f>N187*N85*Předpoklady!N$70</f>
        <v>90865145.516174868</v>
      </c>
      <c r="O238" s="11">
        <f>O187*O85*Předpoklady!O$70</f>
        <v>106422172.89885074</v>
      </c>
      <c r="P238" s="11">
        <f>P187*P85*Předpoklady!P$70</f>
        <v>124041735.4721362</v>
      </c>
      <c r="Q238" s="11">
        <f>Q187*Q85*Předpoklady!Q$70</f>
        <v>138175132.98342091</v>
      </c>
      <c r="R238" s="11">
        <f>R187*R85*Předpoklady!R$70</f>
        <v>154337942.53059456</v>
      </c>
      <c r="S238" s="11">
        <f>S187*S85*Předpoklady!S$70</f>
        <v>173469893.16006434</v>
      </c>
      <c r="T238" s="11">
        <f>T187*T85*Předpoklady!T$70</f>
        <v>196123681.50158563</v>
      </c>
      <c r="U238" s="11">
        <f>U187*U85*Předpoklady!U$70</f>
        <v>223684429.61843285</v>
      </c>
      <c r="V238" s="11">
        <f>V187*V85*Předpoklady!V$70</f>
        <v>245879567.141366</v>
      </c>
      <c r="W238" s="11">
        <f>W187*W85*Předpoklady!W$70</f>
        <v>269364457.98008269</v>
      </c>
      <c r="X238" s="12">
        <f>X187*X85*Předpoklady!X$70</f>
        <v>291818320.27427888</v>
      </c>
    </row>
    <row r="239" spans="1:24" x14ac:dyDescent="0.2">
      <c r="A239" s="15" t="s">
        <v>7</v>
      </c>
      <c r="B239" s="62">
        <f t="shared" si="66"/>
        <v>35915022.219083756</v>
      </c>
      <c r="C239" s="11">
        <f>C188*C86*Předpoklady!C$70</f>
        <v>38374522.862360016</v>
      </c>
      <c r="D239" s="11">
        <f>D188*D86*Předpoklady!D$70</f>
        <v>41561079.308754966</v>
      </c>
      <c r="E239" s="11">
        <f>E188*E86*Předpoklady!E$70</f>
        <v>46299996.640092604</v>
      </c>
      <c r="F239" s="11">
        <f>F188*F86*Předpoklady!F$70</f>
        <v>49668283.610536173</v>
      </c>
      <c r="G239" s="11">
        <f>G188*G86*Předpoklady!G$70</f>
        <v>51497345.093592837</v>
      </c>
      <c r="H239" s="11">
        <f>H188*H86*Předpoklady!H$70</f>
        <v>53460586.494595371</v>
      </c>
      <c r="I239" s="11">
        <f>I188*I86*Předpoklady!I$70</f>
        <v>55354041.857514672</v>
      </c>
      <c r="J239" s="11">
        <f>J188*J86*Předpoklady!J$70</f>
        <v>57393206.302275583</v>
      </c>
      <c r="K239" s="11">
        <f>K188*K86*Předpoklady!K$70</f>
        <v>59313483.382349253</v>
      </c>
      <c r="L239" s="11">
        <f>L188*L86*Předpoklady!L$70</f>
        <v>72789905.133549422</v>
      </c>
      <c r="M239" s="11">
        <f>M188*M86*Předpoklady!M$70</f>
        <v>86210762.853999808</v>
      </c>
      <c r="N239" s="11">
        <f>N188*N86*Předpoklady!N$70</f>
        <v>98553736.686736852</v>
      </c>
      <c r="O239" s="11">
        <f>O188*O86*Předpoklady!O$70</f>
        <v>109511093.44830145</v>
      </c>
      <c r="P239" s="11">
        <f>P188*P86*Předpoklady!P$70</f>
        <v>120323754.92592879</v>
      </c>
      <c r="Q239" s="11">
        <f>Q188*Q86*Předpoklady!Q$70</f>
        <v>126357402.64271426</v>
      </c>
      <c r="R239" s="11">
        <f>R188*R86*Předpoklady!R$70</f>
        <v>133441516.0757174</v>
      </c>
      <c r="S239" s="11">
        <f>S188*S86*Předpoklady!S$70</f>
        <v>143340959.48123604</v>
      </c>
      <c r="T239" s="11">
        <f>T188*T86*Předpoklady!T$70</f>
        <v>155898716.76014954</v>
      </c>
      <c r="U239" s="11">
        <f>U188*U86*Předpoklady!U$70</f>
        <v>170395352.54572132</v>
      </c>
      <c r="V239" s="11">
        <f>V188*V86*Předpoklady!V$70</f>
        <v>178507389.40486506</v>
      </c>
      <c r="W239" s="11">
        <f>W188*W86*Předpoklady!W$70</f>
        <v>188041885.96952003</v>
      </c>
      <c r="X239" s="12">
        <f>X188*X86*Předpoklady!X$70</f>
        <v>199814394.43903452</v>
      </c>
    </row>
    <row r="240" spans="1:24" x14ac:dyDescent="0.2">
      <c r="A240" s="15" t="s">
        <v>8</v>
      </c>
      <c r="B240" s="62">
        <f t="shared" si="66"/>
        <v>42587167.275377303</v>
      </c>
      <c r="C240" s="11">
        <f>C189*C87*Předpoklady!C$70</f>
        <v>47384164.133865342</v>
      </c>
      <c r="D240" s="11">
        <f>D189*D87*Předpoklady!D$70</f>
        <v>51731129.939386688</v>
      </c>
      <c r="E240" s="11">
        <f>E189*E87*Předpoklady!E$70</f>
        <v>56613133.958393835</v>
      </c>
      <c r="F240" s="11">
        <f>F189*F87*Předpoklady!F$70</f>
        <v>59459829.314798817</v>
      </c>
      <c r="G240" s="11">
        <f>G189*G87*Předpoklady!G$70</f>
        <v>60153904.468657225</v>
      </c>
      <c r="H240" s="11">
        <f>H189*H87*Předpoklady!H$70</f>
        <v>60946449.147865899</v>
      </c>
      <c r="I240" s="11">
        <f>I189*I87*Předpoklady!I$70</f>
        <v>62602006.044479668</v>
      </c>
      <c r="J240" s="11">
        <f>J189*J87*Předpoklady!J$70</f>
        <v>65203633.788660683</v>
      </c>
      <c r="K240" s="11">
        <f>K189*K87*Předpoklady!K$70</f>
        <v>68053949.505503953</v>
      </c>
      <c r="L240" s="11">
        <f>L189*L87*Předpoklady!L$70</f>
        <v>85203114.442778051</v>
      </c>
      <c r="M240" s="11">
        <f>M189*M87*Předpoklady!M$70</f>
        <v>103958307.25248268</v>
      </c>
      <c r="N240" s="11">
        <f>N189*N87*Předpoklady!N$70</f>
        <v>124022133.01987265</v>
      </c>
      <c r="O240" s="11">
        <f>O189*O87*Předpoklady!O$70</f>
        <v>145915115.06352571</v>
      </c>
      <c r="P240" s="11">
        <f>P189*P87*Předpoklady!P$70</f>
        <v>169062061.97973815</v>
      </c>
      <c r="Q240" s="11">
        <f>Q189*Q87*Předpoklady!Q$70</f>
        <v>185440163.57382125</v>
      </c>
      <c r="R240" s="11">
        <f>R189*R87*Předpoklady!R$70</f>
        <v>201109523.81021449</v>
      </c>
      <c r="S240" s="11">
        <f>S189*S87*Předpoklady!S$70</f>
        <v>214213864.03737158</v>
      </c>
      <c r="T240" s="11">
        <f>T189*T87*Předpoklady!T$70</f>
        <v>224698201.84416872</v>
      </c>
      <c r="U240" s="11">
        <f>U189*U87*Předpoklady!U$70</f>
        <v>235385573.15497082</v>
      </c>
      <c r="V240" s="11">
        <f>V189*V87*Předpoklady!V$70</f>
        <v>236376771.69484532</v>
      </c>
      <c r="W240" s="11">
        <f>W189*W87*Předpoklady!W$70</f>
        <v>239391982.51358539</v>
      </c>
      <c r="X240" s="12">
        <f>X189*X87*Předpoklady!X$70</f>
        <v>247196921.31771412</v>
      </c>
    </row>
    <row r="241" spans="1:24" x14ac:dyDescent="0.2">
      <c r="A241" s="15" t="s">
        <v>9</v>
      </c>
      <c r="B241" s="62">
        <f t="shared" si="66"/>
        <v>48475957.92913834</v>
      </c>
      <c r="C241" s="11">
        <f>C190*C88*Předpoklady!C$70</f>
        <v>57553660.758978553</v>
      </c>
      <c r="D241" s="11">
        <f>D190*D88*Předpoklady!D$70</f>
        <v>68102428.065424487</v>
      </c>
      <c r="E241" s="11">
        <f>E190*E88*Předpoklady!E$70</f>
        <v>80709298.246859118</v>
      </c>
      <c r="F241" s="11">
        <f>F190*F88*Předpoklady!F$70</f>
        <v>90609222.857861325</v>
      </c>
      <c r="G241" s="11">
        <f>G190*G88*Předpoklady!G$70</f>
        <v>96229806.069979772</v>
      </c>
      <c r="H241" s="11">
        <f>H190*H88*Předpoklady!H$70</f>
        <v>100176023.11552465</v>
      </c>
      <c r="I241" s="11">
        <f>I190*I88*Předpoklady!I$70</f>
        <v>102336293.24455093</v>
      </c>
      <c r="J241" s="11">
        <f>J190*J88*Předpoklady!J$70</f>
        <v>103336616.54152812</v>
      </c>
      <c r="K241" s="11">
        <f>K190*K88*Předpoklady!K$70</f>
        <v>104215701.40619907</v>
      </c>
      <c r="L241" s="11">
        <f>L190*L88*Předpoklady!L$70</f>
        <v>125655704.92477416</v>
      </c>
      <c r="M241" s="11">
        <f>M190*M88*Předpoklady!M$70</f>
        <v>147688849.49104118</v>
      </c>
      <c r="N241" s="11">
        <f>N190*N88*Předpoklady!N$70</f>
        <v>172500268.78043705</v>
      </c>
      <c r="O241" s="11">
        <f>O190*O88*Předpoklady!O$70</f>
        <v>201187014.94081581</v>
      </c>
      <c r="P241" s="11">
        <f>P190*P88*Předpoklady!P$70</f>
        <v>232301817.22561172</v>
      </c>
      <c r="Q241" s="11">
        <f>Q190*Q88*Předpoklady!Q$70</f>
        <v>256490958.80179229</v>
      </c>
      <c r="R241" s="11">
        <f>R190*R88*Předpoklady!R$70</f>
        <v>282716247.00083202</v>
      </c>
      <c r="S241" s="11">
        <f>S190*S88*Předpoklady!S$70</f>
        <v>310007356.04262465</v>
      </c>
      <c r="T241" s="11">
        <f>T190*T88*Předpoklady!T$70</f>
        <v>339580611.07484978</v>
      </c>
      <c r="U241" s="11">
        <f>U190*U88*Předpoklady!U$70</f>
        <v>369974252.15960377</v>
      </c>
      <c r="V241" s="11">
        <f>V190*V88*Předpoklady!V$70</f>
        <v>382752677.20140874</v>
      </c>
      <c r="W241" s="11">
        <f>W190*W88*Předpoklady!W$70</f>
        <v>392676599.339185</v>
      </c>
      <c r="X241" s="12">
        <f>X190*X88*Předpoklady!X$70</f>
        <v>396764478.43592525</v>
      </c>
    </row>
    <row r="242" spans="1:24" x14ac:dyDescent="0.2">
      <c r="A242" s="15" t="s">
        <v>10</v>
      </c>
      <c r="B242" s="62">
        <f t="shared" si="66"/>
        <v>38070648.454500452</v>
      </c>
      <c r="C242" s="11">
        <f>C191*C89*Předpoklady!C$70</f>
        <v>42033849.514664494</v>
      </c>
      <c r="D242" s="11">
        <f>D191*D89*Předpoklady!D$70</f>
        <v>46921437.727102481</v>
      </c>
      <c r="E242" s="11">
        <f>E191*E89*Předpoklady!E$70</f>
        <v>54040130.889237918</v>
      </c>
      <c r="F242" s="11">
        <f>F191*F89*Předpoklady!F$70</f>
        <v>60733326.991665021</v>
      </c>
      <c r="G242" s="11">
        <f>G191*G89*Předpoklady!G$70</f>
        <v>66859847.462067172</v>
      </c>
      <c r="H242" s="11">
        <f>H191*H89*Předpoklady!H$70</f>
        <v>74497314.997837171</v>
      </c>
      <c r="I242" s="11">
        <f>I191*I89*Předpoklady!I$70</f>
        <v>82714929.601683795</v>
      </c>
      <c r="J242" s="11">
        <f>J191*J89*Předpoklady!J$70</f>
        <v>90703949.845085174</v>
      </c>
      <c r="K242" s="11">
        <f>K191*K89*Předpoklady!K$70</f>
        <v>98056395.835453853</v>
      </c>
      <c r="L242" s="11">
        <f>L191*L89*Předpoklady!L$70</f>
        <v>124471155.92508243</v>
      </c>
      <c r="M242" s="11">
        <f>M191*M89*Předpoklady!M$70</f>
        <v>150759983.83626178</v>
      </c>
      <c r="N242" s="11">
        <f>N191*N89*Předpoklady!N$70</f>
        <v>175674312.42242837</v>
      </c>
      <c r="O242" s="11">
        <f>O191*O89*Předpoklady!O$70</f>
        <v>199286545.4412922</v>
      </c>
      <c r="P242" s="11">
        <f>P191*P89*Předpoklady!P$70</f>
        <v>223081903.19625553</v>
      </c>
      <c r="Q242" s="11">
        <f>Q191*Q89*Předpoklady!Q$70</f>
        <v>238006511.27770022</v>
      </c>
      <c r="R242" s="11">
        <f>R191*R89*Předpoklady!R$70</f>
        <v>253571227.00878337</v>
      </c>
      <c r="S242" s="11">
        <f>S191*S89*Předpoklady!S$70</f>
        <v>273123136.67900634</v>
      </c>
      <c r="T242" s="11">
        <f>T191*T89*Předpoklady!T$70</f>
        <v>297537323.52293849</v>
      </c>
      <c r="U242" s="11">
        <f>U191*U89*Předpoklady!U$70</f>
        <v>324090079.65697038</v>
      </c>
      <c r="V242" s="11">
        <f>V191*V89*Předpoklady!V$70</f>
        <v>338559281.73945588</v>
      </c>
      <c r="W242" s="11">
        <f>W191*W89*Předpoklady!W$70</f>
        <v>354101414.29542422</v>
      </c>
      <c r="X242" s="12">
        <f>X191*X89*Předpoklady!X$70</f>
        <v>369411122.99300647</v>
      </c>
    </row>
    <row r="243" spans="1:24" x14ac:dyDescent="0.2">
      <c r="A243" s="15" t="s">
        <v>11</v>
      </c>
      <c r="B243" s="62">
        <f t="shared" si="66"/>
        <v>37837373.521045029</v>
      </c>
      <c r="C243" s="11">
        <f>C192*C90*Předpoklady!C$70</f>
        <v>42718776.334177703</v>
      </c>
      <c r="D243" s="11">
        <f>D192*D90*Předpoklady!D$70</f>
        <v>48521643.891098373</v>
      </c>
      <c r="E243" s="11">
        <f>E192*E90*Předpoklady!E$70</f>
        <v>55230390.847109452</v>
      </c>
      <c r="F243" s="11">
        <f>F192*F90*Předpoklady!F$70</f>
        <v>59853702.387268096</v>
      </c>
      <c r="G243" s="11">
        <f>G192*G90*Předpoklady!G$70</f>
        <v>61629111.405054979</v>
      </c>
      <c r="H243" s="11">
        <f>H192*H90*Předpoklady!H$70</f>
        <v>62922530.90061041</v>
      </c>
      <c r="I243" s="11">
        <f>I192*I90*Předpoklady!I$70</f>
        <v>64934972.380073249</v>
      </c>
      <c r="J243" s="11">
        <f>J192*J90*Předpoklady!J$70</f>
        <v>68168963.045347333</v>
      </c>
      <c r="K243" s="11">
        <f>K192*K90*Předpoklady!K$70</f>
        <v>72667074.987675756</v>
      </c>
      <c r="L243" s="11">
        <f>L192*L90*Předpoklady!L$70</f>
        <v>94170584.719450772</v>
      </c>
      <c r="M243" s="11">
        <f>M192*M90*Předpoklady!M$70</f>
        <v>120221449.42796704</v>
      </c>
      <c r="N243" s="11">
        <f>N192*N90*Předpoklady!N$70</f>
        <v>149922771.00390685</v>
      </c>
      <c r="O243" s="11">
        <f>O192*O90*Předpoklady!O$70</f>
        <v>181850772.58371887</v>
      </c>
      <c r="P243" s="11">
        <f>P192*P90*Předpoklady!P$70</f>
        <v>214842668.26278102</v>
      </c>
      <c r="Q243" s="11">
        <f>Q192*Q90*Předpoklady!Q$70</f>
        <v>237599849.65083098</v>
      </c>
      <c r="R243" s="11">
        <f>R192*R90*Předpoklady!R$70</f>
        <v>256857382.67582655</v>
      </c>
      <c r="S243" s="11">
        <f>S192*S90*Předpoklady!S$70</f>
        <v>271805500.79742998</v>
      </c>
      <c r="T243" s="11">
        <f>T192*T90*Předpoklady!T$70</f>
        <v>283644106.46516412</v>
      </c>
      <c r="U243" s="11">
        <f>U192*U90*Předpoklady!U$70</f>
        <v>294998888.9822157</v>
      </c>
      <c r="V243" s="11">
        <f>V192*V90*Předpoklady!V$70</f>
        <v>293293475.12274259</v>
      </c>
      <c r="W243" s="11">
        <f>W192*W90*Předpoklady!W$70</f>
        <v>292048417.71475333</v>
      </c>
      <c r="X243" s="12">
        <f>X192*X90*Předpoklady!X$70</f>
        <v>294768843.91130066</v>
      </c>
    </row>
    <row r="244" spans="1:24" x14ac:dyDescent="0.2">
      <c r="A244" s="15" t="s">
        <v>12</v>
      </c>
      <c r="B244" s="62">
        <f t="shared" si="66"/>
        <v>35455238.426976703</v>
      </c>
      <c r="C244" s="11">
        <f>C193*C91*Předpoklady!C$70</f>
        <v>37845054.865948446</v>
      </c>
      <c r="D244" s="11">
        <f>D193*D91*Předpoklady!D$70</f>
        <v>40162715.461161822</v>
      </c>
      <c r="E244" s="11">
        <f>E193*E91*Předpoklady!E$70</f>
        <v>43378823.301210932</v>
      </c>
      <c r="F244" s="11">
        <f>F193*F91*Předpoklady!F$70</f>
        <v>45453550.426953159</v>
      </c>
      <c r="G244" s="11">
        <f>G193*G91*Předpoklady!G$70</f>
        <v>47043289.919611879</v>
      </c>
      <c r="H244" s="11">
        <f>H193*H91*Předpoklady!H$70</f>
        <v>50213968.811673276</v>
      </c>
      <c r="I244" s="11">
        <f>I193*I91*Předpoklady!I$70</f>
        <v>53888335.70890747</v>
      </c>
      <c r="J244" s="11">
        <f>J193*J91*Předpoklady!J$70</f>
        <v>57150823.159096695</v>
      </c>
      <c r="K244" s="11">
        <f>K193*K91*Předpoklady!K$70</f>
        <v>60049425.985444352</v>
      </c>
      <c r="L244" s="11">
        <f>L193*L91*Předpoklady!L$70</f>
        <v>74409798.183685064</v>
      </c>
      <c r="M244" s="11">
        <f>M193*M91*Předpoklady!M$70</f>
        <v>89001167.182546943</v>
      </c>
      <c r="N244" s="11">
        <f>N193*N91*Předpoklady!N$70</f>
        <v>105483544.07629797</v>
      </c>
      <c r="O244" s="11">
        <f>O193*O91*Předpoklady!O$70</f>
        <v>125244236.59818423</v>
      </c>
      <c r="P244" s="11">
        <f>P193*P91*Předpoklady!P$70</f>
        <v>149176283.27595577</v>
      </c>
      <c r="Q244" s="11">
        <f>Q193*Q91*Předpoklady!Q$70</f>
        <v>172190195.43227899</v>
      </c>
      <c r="R244" s="11">
        <f>R193*R91*Předpoklady!R$70</f>
        <v>200565406.9706887</v>
      </c>
      <c r="S244" s="11">
        <f>S193*S91*Předpoklady!S$70</f>
        <v>232168006.06653324</v>
      </c>
      <c r="T244" s="11">
        <f>T193*T91*Předpoklady!T$70</f>
        <v>264778279.46307471</v>
      </c>
      <c r="U244" s="11">
        <f>U193*U91*Předpoklady!U$70</f>
        <v>297040104.70937723</v>
      </c>
      <c r="V244" s="11">
        <f>V193*V91*Předpoklady!V$70</f>
        <v>312871273.36567456</v>
      </c>
      <c r="W244" s="11">
        <f>W193*W91*Předpoklady!W$70</f>
        <v>323100156.73466432</v>
      </c>
      <c r="X244" s="12">
        <f>X193*X91*Předpoklady!X$70</f>
        <v>327480086.22394198</v>
      </c>
    </row>
    <row r="245" spans="1:24" x14ac:dyDescent="0.2">
      <c r="A245" s="15" t="s">
        <v>13</v>
      </c>
      <c r="B245" s="62">
        <f t="shared" si="66"/>
        <v>29966173.180639077</v>
      </c>
      <c r="C245" s="11">
        <f>C194*C92*Předpoklady!C$70</f>
        <v>32719545.305188622</v>
      </c>
      <c r="D245" s="11">
        <f>D194*D92*Předpoklady!D$70</f>
        <v>35736354.155422293</v>
      </c>
      <c r="E245" s="11">
        <f>E194*E92*Předpoklady!E$70</f>
        <v>39323873.208650105</v>
      </c>
      <c r="F245" s="11">
        <f>F194*F92*Předpoklady!F$70</f>
        <v>41344931.776760079</v>
      </c>
      <c r="G245" s="11">
        <f>G194*G92*Předpoklady!G$70</f>
        <v>41567114.163600877</v>
      </c>
      <c r="H245" s="11">
        <f>H194*H92*Předpoklady!H$70</f>
        <v>41291374.857082494</v>
      </c>
      <c r="I245" s="11">
        <f>I194*I92*Předpoklady!I$70</f>
        <v>40744344.79301247</v>
      </c>
      <c r="J245" s="11">
        <f>J194*J92*Předpoklady!J$70</f>
        <v>40374910.764245003</v>
      </c>
      <c r="K245" s="11">
        <f>K194*K92*Předpoklady!K$70</f>
        <v>40395578.366697386</v>
      </c>
      <c r="L245" s="11">
        <f>L194*L92*Předpoklady!L$70</f>
        <v>49547726.502575018</v>
      </c>
      <c r="M245" s="11">
        <f>M194*M92*Předpoklady!M$70</f>
        <v>60997205.551490478</v>
      </c>
      <c r="N245" s="11">
        <f>N194*N92*Předpoklady!N$70</f>
        <v>73995294.662483543</v>
      </c>
      <c r="O245" s="11">
        <f>O194*O92*Předpoklady!O$70</f>
        <v>87352066.194626793</v>
      </c>
      <c r="P245" s="11">
        <f>P194*P92*Předpoklady!P$70</f>
        <v>100932073.14389771</v>
      </c>
      <c r="Q245" s="11">
        <f>Q194*Q92*Předpoklady!Q$70</f>
        <v>109651279.10243817</v>
      </c>
      <c r="R245" s="11">
        <f>R194*R92*Předpoklady!R$70</f>
        <v>117809504.96170121</v>
      </c>
      <c r="S245" s="11">
        <f>S194*S92*Předpoklady!S$70</f>
        <v>127611804.33268972</v>
      </c>
      <c r="T245" s="11">
        <f>T194*T92*Předpoklady!T$70</f>
        <v>140264133.89523914</v>
      </c>
      <c r="U245" s="11">
        <f>U194*U92*Předpoklady!U$70</f>
        <v>156186332.80056486</v>
      </c>
      <c r="V245" s="11">
        <f>V194*V92*Předpoklady!V$70</f>
        <v>169031553.16515163</v>
      </c>
      <c r="W245" s="11">
        <f>W194*W92*Předpoklady!W$70</f>
        <v>185134244.06318527</v>
      </c>
      <c r="X245" s="12">
        <f>X194*X92*Předpoklady!X$70</f>
        <v>202032785.08464885</v>
      </c>
    </row>
    <row r="246" spans="1:24" x14ac:dyDescent="0.2">
      <c r="A246" s="15" t="s">
        <v>14</v>
      </c>
      <c r="B246" s="62">
        <f t="shared" si="66"/>
        <v>28803236.546654832</v>
      </c>
      <c r="C246" s="11">
        <f>C195*C93*Předpoklady!C$70</f>
        <v>32325970.851920787</v>
      </c>
      <c r="D246" s="11">
        <f>D195*D93*Předpoklady!D$70</f>
        <v>36283885.130712993</v>
      </c>
      <c r="E246" s="11">
        <f>E195*E93*Předpoklady!E$70</f>
        <v>40824371.425465547</v>
      </c>
      <c r="F246" s="11">
        <f>F195*F93*Předpoklady!F$70</f>
        <v>43252486.42498827</v>
      </c>
      <c r="G246" s="11">
        <f>G195*G93*Předpoklady!G$70</f>
        <v>44036725.801807538</v>
      </c>
      <c r="H246" s="11">
        <f>H195*H93*Předpoklady!H$70</f>
        <v>45034190.64565026</v>
      </c>
      <c r="I246" s="11">
        <f>I195*I93*Předpoklady!I$70</f>
        <v>46025209.156016335</v>
      </c>
      <c r="J246" s="11">
        <f>J195*J93*Předpoklady!J$70</f>
        <v>46753674.025365412</v>
      </c>
      <c r="K246" s="11">
        <f>K195*K93*Předpoklady!K$70</f>
        <v>47222909.698338985</v>
      </c>
      <c r="L246" s="11">
        <f>L195*L93*Předpoklady!L$70</f>
        <v>56600532.708685502</v>
      </c>
      <c r="M246" s="11">
        <f>M195*M93*Předpoklady!M$70</f>
        <v>65235534.396193027</v>
      </c>
      <c r="N246" s="11">
        <f>N195*N93*Předpoklady!N$70</f>
        <v>73220750.665205941</v>
      </c>
      <c r="O246" s="11">
        <f>O195*O93*Předpoklady!O$70</f>
        <v>81297418.302816853</v>
      </c>
      <c r="P246" s="11">
        <f>P195*P93*Předpoklady!P$70</f>
        <v>90055417.719628766</v>
      </c>
      <c r="Q246" s="11">
        <f>Q195*Q93*Předpoklady!Q$70</f>
        <v>97497185.428237244</v>
      </c>
      <c r="R246" s="11">
        <f>R195*R93*Předpoklady!R$70</f>
        <v>108504655.45446923</v>
      </c>
      <c r="S246" s="11">
        <f>S195*S93*Předpoklady!S$70</f>
        <v>121021794.48146072</v>
      </c>
      <c r="T246" s="11">
        <f>T195*T93*Předpoklady!T$70</f>
        <v>133034045.40220796</v>
      </c>
      <c r="U246" s="11">
        <f>U195*U93*Předpoklady!U$70</f>
        <v>144549086.24502203</v>
      </c>
      <c r="V246" s="11">
        <f>V195*V93*Předpoklady!V$70</f>
        <v>148123877.12300879</v>
      </c>
      <c r="W246" s="11">
        <f>W195*W93*Předpoklady!W$70</f>
        <v>150588462.84679201</v>
      </c>
      <c r="X246" s="12">
        <f>X195*X93*Předpoklady!X$70</f>
        <v>154767829.2167629</v>
      </c>
    </row>
    <row r="247" spans="1:24" x14ac:dyDescent="0.2">
      <c r="A247" s="15" t="s">
        <v>15</v>
      </c>
      <c r="B247" s="62">
        <f t="shared" si="66"/>
        <v>25039702.260590848</v>
      </c>
      <c r="C247" s="11">
        <f>C196*C94*Předpoklady!C$70</f>
        <v>29458796.691057354</v>
      </c>
      <c r="D247" s="11">
        <f>D196*D94*Předpoklady!D$70</f>
        <v>34069122.760892138</v>
      </c>
      <c r="E247" s="11">
        <f>E196*E94*Předpoklady!E$70</f>
        <v>40237044.451669343</v>
      </c>
      <c r="F247" s="11">
        <f>F196*F94*Předpoklady!F$70</f>
        <v>46500385.59814541</v>
      </c>
      <c r="G247" s="11">
        <f>G196*G94*Předpoklady!G$70</f>
        <v>50743761.907183059</v>
      </c>
      <c r="H247" s="11">
        <f>H196*H94*Předpoklady!H$70</f>
        <v>54133229.808916979</v>
      </c>
      <c r="I247" s="11">
        <f>I196*I94*Předpoklady!I$70</f>
        <v>57678622.577569142</v>
      </c>
      <c r="J247" s="11">
        <f>J196*J94*Předpoklady!J$70</f>
        <v>60788470.212723449</v>
      </c>
      <c r="K247" s="11">
        <f>K196*K94*Předpoklady!K$70</f>
        <v>62820312.541902944</v>
      </c>
      <c r="L247" s="11">
        <f>L196*L94*Předpoklady!L$70</f>
        <v>77422137.395683348</v>
      </c>
      <c r="M247" s="11">
        <f>M196*M94*Předpoklady!M$70</f>
        <v>93255329.835065991</v>
      </c>
      <c r="N247" s="11">
        <f>N196*N94*Předpoklady!N$70</f>
        <v>110032403.413747</v>
      </c>
      <c r="O247" s="11">
        <f>O196*O94*Předpoklady!O$70</f>
        <v>127098140.36655389</v>
      </c>
      <c r="P247" s="11">
        <f>P196*P94*Předpoklady!P$70</f>
        <v>144216465.02144405</v>
      </c>
      <c r="Q247" s="11">
        <f>Q196*Q94*Předpoklady!Q$70</f>
        <v>154768760.53805292</v>
      </c>
      <c r="R247" s="11">
        <f>R196*R94*Předpoklady!R$70</f>
        <v>163573806.95084363</v>
      </c>
      <c r="S247" s="11">
        <f>S196*S94*Předpoklady!S$70</f>
        <v>171303721.48797959</v>
      </c>
      <c r="T247" s="11">
        <f>T196*T94*Předpoklady!T$70</f>
        <v>179829339.79953393</v>
      </c>
      <c r="U247" s="11">
        <f>U196*U94*Předpoklady!U$70</f>
        <v>190269060.82725438</v>
      </c>
      <c r="V247" s="11">
        <f>V196*V94*Předpoklady!V$70</f>
        <v>197365065.28750509</v>
      </c>
      <c r="W247" s="11">
        <f>W196*W94*Předpoklady!W$70</f>
        <v>211006401.38828006</v>
      </c>
      <c r="X247" s="12">
        <f>X196*X94*Předpoklady!X$70</f>
        <v>226556352.076518</v>
      </c>
    </row>
    <row r="248" spans="1:24" x14ac:dyDescent="0.2">
      <c r="A248" s="15" t="s">
        <v>16</v>
      </c>
      <c r="B248" s="62">
        <f t="shared" si="66"/>
        <v>23180012.932979055</v>
      </c>
      <c r="C248" s="11">
        <f>C197*C95*Předpoklady!C$70</f>
        <v>25903947.026991013</v>
      </c>
      <c r="D248" s="11">
        <f>D197*D95*Předpoklady!D$70</f>
        <v>29555490.137456093</v>
      </c>
      <c r="E248" s="11">
        <f>E197*E95*Předpoklady!E$70</f>
        <v>34720102.986577079</v>
      </c>
      <c r="F248" s="11">
        <f>F197*F95*Předpoklady!F$70</f>
        <v>39289635.342231266</v>
      </c>
      <c r="G248" s="11">
        <f>G197*G95*Předpoklady!G$70</f>
        <v>43290322.41163379</v>
      </c>
      <c r="H248" s="11">
        <f>H197*H95*Předpoklady!H$70</f>
        <v>47970063.438050754</v>
      </c>
      <c r="I248" s="11">
        <f>I197*I95*Předpoklady!I$70</f>
        <v>52185922.039553814</v>
      </c>
      <c r="J248" s="11">
        <f>J197*J95*Předpoklady!J$70</f>
        <v>57212191.555798285</v>
      </c>
      <c r="K248" s="11">
        <f>K197*K95*Předpoklady!K$70</f>
        <v>63878728.57264924</v>
      </c>
      <c r="L248" s="11">
        <f>L197*L95*Předpoklady!L$70</f>
        <v>83519460.941759601</v>
      </c>
      <c r="M248" s="11">
        <f>M197*M95*Předpoklady!M$70</f>
        <v>103839095.89910725</v>
      </c>
      <c r="N248" s="11">
        <f>N197*N95*Předpoklady!N$70</f>
        <v>126287216.23516496</v>
      </c>
      <c r="O248" s="11">
        <f>O197*O95*Předpoklady!O$70</f>
        <v>149710344.44287539</v>
      </c>
      <c r="P248" s="11">
        <f>P197*P95*Předpoklady!P$70</f>
        <v>172160538.04566243</v>
      </c>
      <c r="Q248" s="11">
        <f>Q197*Q95*Předpoklady!Q$70</f>
        <v>188176874.95379299</v>
      </c>
      <c r="R248" s="11">
        <f>R197*R95*Předpoklady!R$70</f>
        <v>205791786.06416938</v>
      </c>
      <c r="S248" s="11">
        <f>S197*S95*Předpoklady!S$70</f>
        <v>224257229.96572879</v>
      </c>
      <c r="T248" s="11">
        <f>T197*T95*Předpoklady!T$70</f>
        <v>242392632.40180361</v>
      </c>
      <c r="U248" s="11">
        <f>U197*U95*Předpoklady!U$70</f>
        <v>259920799.34628546</v>
      </c>
      <c r="V248" s="11">
        <f>V197*V95*Předpoklady!V$70</f>
        <v>264266598.84244996</v>
      </c>
      <c r="W248" s="11">
        <f>W197*W95*Předpoklady!W$70</f>
        <v>265266210.21031868</v>
      </c>
      <c r="X248" s="12">
        <f>X197*X95*Předpoklady!X$70</f>
        <v>264597807.03670815</v>
      </c>
    </row>
    <row r="249" spans="1:24" x14ac:dyDescent="0.2">
      <c r="A249" s="15" t="s">
        <v>17</v>
      </c>
      <c r="B249" s="62">
        <f t="shared" si="66"/>
        <v>20996742.99595122</v>
      </c>
      <c r="C249" s="11">
        <f>C198*C96*Předpoklady!C$70</f>
        <v>23388602.764917426</v>
      </c>
      <c r="D249" s="11">
        <f>D198*D96*Předpoklady!D$70</f>
        <v>25921584.795844302</v>
      </c>
      <c r="E249" s="11">
        <f>E198*E96*Předpoklady!E$70</f>
        <v>28957586.732808307</v>
      </c>
      <c r="F249" s="11">
        <f>F198*F96*Předpoklady!F$70</f>
        <v>31202244.284405921</v>
      </c>
      <c r="G249" s="11">
        <f>G198*G96*Předpoklady!G$70</f>
        <v>32771408.157279864</v>
      </c>
      <c r="H249" s="11">
        <f>H198*H96*Předpoklady!H$70</f>
        <v>34985283.891246527</v>
      </c>
      <c r="I249" s="11">
        <f>I198*I96*Předpoklady!I$70</f>
        <v>38135754.328489617</v>
      </c>
      <c r="J249" s="11">
        <f>J198*J96*Předpoklady!J$70</f>
        <v>42164505.796804383</v>
      </c>
      <c r="K249" s="11">
        <f>K198*K96*Předpoklady!K$70</f>
        <v>46648350.695874393</v>
      </c>
      <c r="L249" s="11">
        <f>L198*L96*Předpoklady!L$70</f>
        <v>62371366.621969022</v>
      </c>
      <c r="M249" s="11">
        <f>M198*M96*Předpoklady!M$70</f>
        <v>81610609.683631793</v>
      </c>
      <c r="N249" s="11">
        <f>N198*N96*Předpoklady!N$70</f>
        <v>102623804.13302417</v>
      </c>
      <c r="O249" s="11">
        <f>O198*O96*Předpoklady!O$70</f>
        <v>128250227.65324813</v>
      </c>
      <c r="P249" s="11">
        <f>P198*P96*Předpoklady!P$70</f>
        <v>161345073.33355534</v>
      </c>
      <c r="Q249" s="11">
        <f>Q198*Q96*Předpoklady!Q$70</f>
        <v>189177184.4787569</v>
      </c>
      <c r="R249" s="11">
        <f>R198*R96*Předpoklady!R$70</f>
        <v>215784705.54617211</v>
      </c>
      <c r="S249" s="11">
        <f>S198*S96*Předpoklady!S$70</f>
        <v>244587523.73007834</v>
      </c>
      <c r="T249" s="11">
        <f>T198*T96*Předpoklady!T$70</f>
        <v>274113158.80199456</v>
      </c>
      <c r="U249" s="11">
        <f>U198*U96*Předpoklady!U$70</f>
        <v>301686040.49502689</v>
      </c>
      <c r="V249" s="11">
        <f>V198*V96*Předpoklady!V$70</f>
        <v>316391079.89662832</v>
      </c>
      <c r="W249" s="11">
        <f>W198*W96*Předpoklady!W$70</f>
        <v>332589777.62074399</v>
      </c>
      <c r="X249" s="12">
        <f>X198*X96*Předpoklady!X$70</f>
        <v>349215436.22600776</v>
      </c>
    </row>
    <row r="250" spans="1:24" x14ac:dyDescent="0.2">
      <c r="A250" s="15" t="s">
        <v>18</v>
      </c>
      <c r="B250" s="62">
        <f t="shared" si="66"/>
        <v>18339642.708482098</v>
      </c>
      <c r="C250" s="11">
        <f>C199*C97*Předpoklady!C$70</f>
        <v>21193916.240370385</v>
      </c>
      <c r="D250" s="11">
        <f>D199*D97*Předpoklady!D$70</f>
        <v>24841209.600749947</v>
      </c>
      <c r="E250" s="11">
        <f>E199*E97*Předpoklady!E$70</f>
        <v>29392420.502759647</v>
      </c>
      <c r="F250" s="11">
        <f>F199*F97*Předpoklady!F$70</f>
        <v>33173936.750987627</v>
      </c>
      <c r="G250" s="11">
        <f>G199*G97*Předpoklady!G$70</f>
        <v>35614611.440262213</v>
      </c>
      <c r="H250" s="11">
        <f>H199*H97*Předpoklady!H$70</f>
        <v>37793584.633625507</v>
      </c>
      <c r="I250" s="11">
        <f>I199*I97*Předpoklady!I$70</f>
        <v>39855858.034598954</v>
      </c>
      <c r="J250" s="11">
        <f>J199*J97*Předpoklady!J$70</f>
        <v>41928537.233966976</v>
      </c>
      <c r="K250" s="11">
        <f>K199*K97*Předpoklady!K$70</f>
        <v>44331492.272918507</v>
      </c>
      <c r="L250" s="11">
        <f>L199*L97*Předpoklady!L$70</f>
        <v>56769702.415143587</v>
      </c>
      <c r="M250" s="11">
        <f>M199*M97*Předpoklady!M$70</f>
        <v>71938223.326072991</v>
      </c>
      <c r="N250" s="11">
        <f>N199*N97*Předpoklady!N$70</f>
        <v>91317439.161435813</v>
      </c>
      <c r="O250" s="11">
        <f>O199*O97*Předpoklady!O$70</f>
        <v>115628121.21063343</v>
      </c>
      <c r="P250" s="11">
        <f>P199*P97*Předpoklady!P$70</f>
        <v>144307311.83660251</v>
      </c>
      <c r="Q250" s="11">
        <f>Q199*Q97*Předpoklady!Q$70</f>
        <v>173598274.66631377</v>
      </c>
      <c r="R250" s="11">
        <f>R199*R97*Předpoklady!R$70</f>
        <v>209295461.44269094</v>
      </c>
      <c r="S250" s="11">
        <f>S199*S97*Předpoklady!S$70</f>
        <v>246048781.70339578</v>
      </c>
      <c r="T250" s="11">
        <f>T199*T97*Předpoklady!T$70</f>
        <v>291970442.15095687</v>
      </c>
      <c r="U250" s="11">
        <f>U199*U97*Předpoklady!U$70</f>
        <v>352683509.45021755</v>
      </c>
      <c r="V250" s="11">
        <f>V199*V97*Předpoklady!V$70</f>
        <v>396906425.08828866</v>
      </c>
      <c r="W250" s="11">
        <f>W199*W97*Předpoklady!W$70</f>
        <v>434713853.92696798</v>
      </c>
      <c r="X250" s="12">
        <f>X199*X97*Předpoklady!X$70</f>
        <v>473481461.96307796</v>
      </c>
    </row>
    <row r="251" spans="1:24" x14ac:dyDescent="0.2">
      <c r="A251" s="15" t="s">
        <v>19</v>
      </c>
      <c r="B251" s="62">
        <f t="shared" si="66"/>
        <v>10966797.171896949</v>
      </c>
      <c r="C251" s="11">
        <f>C200*C98*Předpoklady!C$70</f>
        <v>13596144.75968466</v>
      </c>
      <c r="D251" s="11">
        <f>D200*D98*Předpoklady!D$70</f>
        <v>16223647.357273476</v>
      </c>
      <c r="E251" s="11">
        <f>E200*E98*Předpoklady!E$70</f>
        <v>19218136.558297176</v>
      </c>
      <c r="F251" s="11">
        <f>F200*F98*Předpoklady!F$70</f>
        <v>21783038.269868482</v>
      </c>
      <c r="G251" s="11">
        <f>G200*G98*Předpoklady!G$70</f>
        <v>23886116.018959586</v>
      </c>
      <c r="H251" s="11">
        <f>H200*H98*Předpoklady!H$70</f>
        <v>26272907.512152117</v>
      </c>
      <c r="I251" s="11">
        <f>I200*I98*Předpoklady!I$70</f>
        <v>29104619.532184683</v>
      </c>
      <c r="J251" s="11">
        <f>J200*J98*Předpoklady!J$70</f>
        <v>32243741.438362565</v>
      </c>
      <c r="K251" s="11">
        <f>K200*K98*Předpoklady!K$70</f>
        <v>35372276.402044363</v>
      </c>
      <c r="L251" s="11">
        <f>L200*L98*Předpoklady!L$70</f>
        <v>45724790.607328154</v>
      </c>
      <c r="M251" s="11">
        <f>M200*M98*Předpoklady!M$70</f>
        <v>56834766.749082036</v>
      </c>
      <c r="N251" s="11">
        <f>N200*N98*Předpoklady!N$70</f>
        <v>68953284.662655741</v>
      </c>
      <c r="O251" s="11">
        <f>O200*O98*Předpoklady!O$70</f>
        <v>82377170.74503538</v>
      </c>
      <c r="P251" s="11">
        <f>P200*P98*Předpoklady!P$70</f>
        <v>97913396.477402225</v>
      </c>
      <c r="Q251" s="11">
        <f>Q200*Q98*Předpoklady!Q$70</f>
        <v>112549664.71982495</v>
      </c>
      <c r="R251" s="11">
        <f>R200*R98*Předpoklady!R$70</f>
        <v>131193482.05891477</v>
      </c>
      <c r="S251" s="11">
        <f>S200*S98*Předpoklady!S$70</f>
        <v>156031621.0181618</v>
      </c>
      <c r="T251" s="11">
        <f>T200*T98*Předpoklady!T$70</f>
        <v>187084099.34652111</v>
      </c>
      <c r="U251" s="11">
        <f>U200*U98*Předpoklady!U$70</f>
        <v>222310462.88038442</v>
      </c>
      <c r="V251" s="11">
        <f>V200*V98*Předpoklady!V$70</f>
        <v>255772114.91671669</v>
      </c>
      <c r="W251" s="11">
        <f>W200*W98*Předpoklady!W$70</f>
        <v>295712160.53736824</v>
      </c>
      <c r="X251" s="12">
        <f>X200*X98*Předpoklady!X$70</f>
        <v>332657338.85304064</v>
      </c>
    </row>
    <row r="252" spans="1:24" x14ac:dyDescent="0.2">
      <c r="A252" s="15" t="s">
        <v>20</v>
      </c>
      <c r="B252" s="62">
        <f t="shared" si="66"/>
        <v>1955409.4456775128</v>
      </c>
      <c r="C252" s="11">
        <f>C201*C99*Předpoklady!C$70</f>
        <v>2099923.0683186348</v>
      </c>
      <c r="D252" s="11">
        <f>D201*D99*Předpoklady!D$70</f>
        <v>2613563.790412399</v>
      </c>
      <c r="E252" s="11">
        <f>E201*E99*Předpoklady!E$70</f>
        <v>3672334.5576030891</v>
      </c>
      <c r="F252" s="11">
        <f>F201*F99*Předpoklady!F$70</f>
        <v>4805671.6979409009</v>
      </c>
      <c r="G252" s="11">
        <f>G201*G99*Předpoklady!G$70</f>
        <v>5770724.5070555145</v>
      </c>
      <c r="H252" s="11">
        <f>H201*H99*Předpoklady!H$70</f>
        <v>6675280.0892726658</v>
      </c>
      <c r="I252" s="11">
        <f>I201*I99*Předpoklady!I$70</f>
        <v>7483299.9931875402</v>
      </c>
      <c r="J252" s="11">
        <f>J201*J99*Předpoklady!J$70</f>
        <v>8307124.179152919</v>
      </c>
      <c r="K252" s="11">
        <f>K201*K99*Předpoklady!K$70</f>
        <v>9218498.3177412953</v>
      </c>
      <c r="L252" s="11">
        <f>L201*L99*Předpoklady!L$70</f>
        <v>12289075.214160372</v>
      </c>
      <c r="M252" s="11">
        <f>M201*M99*Předpoklady!M$70</f>
        <v>15954431.089054406</v>
      </c>
      <c r="N252" s="11">
        <f>N201*N99*Předpoklady!N$70</f>
        <v>20426745.095725793</v>
      </c>
      <c r="O252" s="11">
        <f>O201*O99*Předpoklady!O$70</f>
        <v>25722510.441401076</v>
      </c>
      <c r="P252" s="11">
        <f>P201*P99*Předpoklady!P$70</f>
        <v>31596383.971826833</v>
      </c>
      <c r="Q252" s="11">
        <f>Q201*Q99*Předpoklady!Q$70</f>
        <v>36413984.512678958</v>
      </c>
      <c r="R252" s="11">
        <f>R201*R99*Předpoklady!R$70</f>
        <v>41346315.462235354</v>
      </c>
      <c r="S252" s="11">
        <f>S201*S99*Předpoklady!S$70</f>
        <v>46771166.458262309</v>
      </c>
      <c r="T252" s="11">
        <f>T201*T99*Předpoklady!T$70</f>
        <v>52936670.00886073</v>
      </c>
      <c r="U252" s="11">
        <f>U201*U99*Předpoklady!U$70</f>
        <v>60250878.824032433</v>
      </c>
      <c r="V252" s="11">
        <f>V201*V99*Předpoklady!V$70</f>
        <v>66553430.307123378</v>
      </c>
      <c r="W252" s="11">
        <f>W201*W99*Předpoklady!W$70</f>
        <v>74664342.204360172</v>
      </c>
      <c r="X252" s="12">
        <f>X201*X99*Předpoklady!X$70</f>
        <v>85725637.919385791</v>
      </c>
    </row>
    <row r="253" spans="1:24" x14ac:dyDescent="0.2">
      <c r="A253" s="15" t="s">
        <v>21</v>
      </c>
      <c r="B253" s="63">
        <f t="shared" si="66"/>
        <v>212761.45322861147</v>
      </c>
      <c r="C253" s="48">
        <f>C202*C100*Předpoklady!C$70</f>
        <v>239329.91110141523</v>
      </c>
      <c r="D253" s="48">
        <f>D202*D100*Předpoklady!D$70</f>
        <v>269233.73286093184</v>
      </c>
      <c r="E253" s="48">
        <f>E202*E100*Předpoklady!E$70</f>
        <v>307006.3766128241</v>
      </c>
      <c r="F253" s="48">
        <f>F202*F100*Předpoklady!F$70</f>
        <v>336330.94956913183</v>
      </c>
      <c r="G253" s="48">
        <f>G202*G100*Předpoklady!G$70</f>
        <v>354712.77129287057</v>
      </c>
      <c r="H253" s="48">
        <f>H202*H100*Předpoklady!H$70</f>
        <v>374012.59314319742</v>
      </c>
      <c r="I253" s="48">
        <f>I202*I100*Předpoklady!I$70</f>
        <v>394269.69501978846</v>
      </c>
      <c r="J253" s="48">
        <f>J202*J100*Předpoklady!J$70</f>
        <v>415526.90129821439</v>
      </c>
      <c r="K253" s="48">
        <f>K202*K100*Předpoklady!K$70</f>
        <v>437831.04372652469</v>
      </c>
      <c r="L253" s="48">
        <f>L202*L100*Předpoklady!L$70</f>
        <v>551230.3693886688</v>
      </c>
      <c r="M253" s="48">
        <f>M202*M100*Předpoklady!M$70</f>
        <v>675367.05465066317</v>
      </c>
      <c r="N253" s="48">
        <f>N202*N100*Předpoklady!N$70</f>
        <v>811013.21910722973</v>
      </c>
      <c r="O253" s="48">
        <f>O202*O100*Předpoklady!O$70</f>
        <v>958999.27414779924</v>
      </c>
      <c r="P253" s="48">
        <f>P202*P100*Předpoklady!P$70</f>
        <v>1120221.9970226889</v>
      </c>
      <c r="Q253" s="48">
        <f>Q202*Q100*Předpoklady!Q$70</f>
        <v>1246572.0934278101</v>
      </c>
      <c r="R253" s="48">
        <f>R202*R100*Předpoklady!R$70</f>
        <v>1383025.4817854119</v>
      </c>
      <c r="S253" s="48">
        <f>S202*S100*Předpoklady!S$70</f>
        <v>1530327.4181674856</v>
      </c>
      <c r="T253" s="48">
        <f>T202*T100*Předpoklady!T$70</f>
        <v>1689285.2807318547</v>
      </c>
      <c r="U253" s="48">
        <f>U202*U100*Předpoklady!U$70</f>
        <v>1860766.749662444</v>
      </c>
      <c r="V253" s="48">
        <f>V202*V100*Předpoklady!V$70</f>
        <v>1958645.0572008213</v>
      </c>
      <c r="W253" s="48">
        <f>W202*W100*Předpoklady!W$70</f>
        <v>2061781.5266721172</v>
      </c>
      <c r="X253" s="64">
        <f>X202*X100*Předpoklady!X$70</f>
        <v>2170469.1709235059</v>
      </c>
    </row>
    <row r="254" spans="1:24" x14ac:dyDescent="0.2">
      <c r="A254" s="16" t="s">
        <v>24</v>
      </c>
      <c r="B254" s="67">
        <f>SUM(B233:B253)</f>
        <v>588612371.82995069</v>
      </c>
      <c r="C254" s="67">
        <f t="shared" ref="C254:X254" si="67">SUM(C233:C253)</f>
        <v>654882123.1025362</v>
      </c>
      <c r="D254" s="67">
        <f t="shared" si="67"/>
        <v>730714203.34264815</v>
      </c>
      <c r="E254" s="67">
        <f t="shared" si="67"/>
        <v>827925134.06234002</v>
      </c>
      <c r="F254" s="67">
        <f t="shared" si="67"/>
        <v>902487461.10161316</v>
      </c>
      <c r="G254" s="67">
        <f t="shared" si="67"/>
        <v>947681345.69614732</v>
      </c>
      <c r="H254" s="67">
        <f t="shared" si="67"/>
        <v>994885783.45326614</v>
      </c>
      <c r="I254" s="67">
        <f t="shared" si="67"/>
        <v>1044097822.4073254</v>
      </c>
      <c r="J254" s="67">
        <f t="shared" si="67"/>
        <v>1095448623.2182825</v>
      </c>
      <c r="K254" s="67">
        <f t="shared" si="67"/>
        <v>1149587166.9998131</v>
      </c>
      <c r="L254" s="67">
        <f t="shared" si="67"/>
        <v>1442133287.2508256</v>
      </c>
      <c r="M254" s="67">
        <f t="shared" si="67"/>
        <v>1760204368.2614942</v>
      </c>
      <c r="N254" s="67">
        <f t="shared" si="67"/>
        <v>2105724575.3872066</v>
      </c>
      <c r="O254" s="67">
        <f t="shared" si="67"/>
        <v>2480448216.3962364</v>
      </c>
      <c r="P254" s="67">
        <f t="shared" si="67"/>
        <v>2884261782.3821902</v>
      </c>
      <c r="Q254" s="67">
        <f t="shared" si="67"/>
        <v>3193176999.7062273</v>
      </c>
      <c r="R254" s="67">
        <f t="shared" si="67"/>
        <v>3523818300.7872133</v>
      </c>
      <c r="S254" s="67">
        <f t="shared" si="67"/>
        <v>3878252252.6196618</v>
      </c>
      <c r="T254" s="67">
        <f t="shared" si="67"/>
        <v>4266565748.013298</v>
      </c>
      <c r="U254" s="67">
        <f t="shared" si="67"/>
        <v>4691011259.2728901</v>
      </c>
      <c r="V254" s="67">
        <f t="shared" si="67"/>
        <v>4926987025.9571781</v>
      </c>
      <c r="W254" s="67">
        <f t="shared" si="67"/>
        <v>5168407902.3314571</v>
      </c>
      <c r="X254" s="67">
        <f t="shared" si="67"/>
        <v>5411423981.3533115</v>
      </c>
    </row>
    <row r="255" spans="1:24" x14ac:dyDescent="0.2">
      <c r="A255" s="14" t="s">
        <v>24</v>
      </c>
      <c r="B255" s="27">
        <f>B230+B254</f>
        <v>1036533478.4278121</v>
      </c>
      <c r="C255" s="27">
        <f t="shared" ref="C255:X255" si="68">C230+C254</f>
        <v>1153361927.7922797</v>
      </c>
      <c r="D255" s="27">
        <f t="shared" si="68"/>
        <v>1285381494.9359796</v>
      </c>
      <c r="E255" s="27">
        <f t="shared" si="68"/>
        <v>1454094111.9383087</v>
      </c>
      <c r="F255" s="27">
        <f t="shared" si="68"/>
        <v>1582089961.0373864</v>
      </c>
      <c r="G255" s="27">
        <f t="shared" si="68"/>
        <v>1657961901.4296479</v>
      </c>
      <c r="H255" s="27">
        <f t="shared" si="68"/>
        <v>1737051040.0890951</v>
      </c>
      <c r="I255" s="27">
        <f t="shared" si="68"/>
        <v>1819553944.342593</v>
      </c>
      <c r="J255" s="27">
        <f t="shared" si="68"/>
        <v>1905814750.7722731</v>
      </c>
      <c r="K255" s="27">
        <f t="shared" si="68"/>
        <v>1996413806.2203875</v>
      </c>
      <c r="L255" s="27">
        <f t="shared" si="68"/>
        <v>2499527562.2533007</v>
      </c>
      <c r="M255" s="27">
        <f t="shared" si="68"/>
        <v>3044809811.9602022</v>
      </c>
      <c r="N255" s="27">
        <f t="shared" si="68"/>
        <v>3635156492.3292046</v>
      </c>
      <c r="O255" s="27">
        <f t="shared" si="68"/>
        <v>4274217644.8566546</v>
      </c>
      <c r="P255" s="27">
        <f t="shared" si="68"/>
        <v>4963557832.2763367</v>
      </c>
      <c r="Q255" s="27">
        <f t="shared" si="68"/>
        <v>5489423002.6026211</v>
      </c>
      <c r="R255" s="27">
        <f t="shared" si="68"/>
        <v>6051796522.2539825</v>
      </c>
      <c r="S255" s="27">
        <f t="shared" si="68"/>
        <v>6653972163.2904387</v>
      </c>
      <c r="T255" s="27">
        <f t="shared" si="68"/>
        <v>7308159928.747736</v>
      </c>
      <c r="U255" s="27">
        <f t="shared" si="68"/>
        <v>8017642100.7990456</v>
      </c>
      <c r="V255" s="27">
        <f t="shared" si="68"/>
        <v>8403213672.0765133</v>
      </c>
      <c r="W255" s="27">
        <f t="shared" si="68"/>
        <v>8800727633.1426773</v>
      </c>
      <c r="X255" s="27">
        <f t="shared" si="68"/>
        <v>9207095087.5972385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10" ht="14.25" x14ac:dyDescent="0.2">
      <c r="A1" s="5" t="s">
        <v>78</v>
      </c>
    </row>
    <row r="2" spans="1:10" x14ac:dyDescent="0.2">
      <c r="A2" s="2" t="s">
        <v>43</v>
      </c>
    </row>
    <row r="4" spans="1:10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10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10" x14ac:dyDescent="0.2">
      <c r="A6" s="15" t="s">
        <v>1</v>
      </c>
      <c r="B6" s="47">
        <v>582132.02</v>
      </c>
      <c r="C6" s="47">
        <v>4</v>
      </c>
      <c r="D6" s="12">
        <f>IFERROR(B6/C6,"")</f>
        <v>145533.005</v>
      </c>
      <c r="E6" s="12">
        <f>C6/POJ_VZP!B6*100000</f>
        <v>2.6602642972579327</v>
      </c>
      <c r="F6" s="12">
        <f>E6*ČSÚ!B6/100000</f>
        <v>7.6920478049494223</v>
      </c>
      <c r="G6" s="12">
        <f>F6*D6</f>
        <v>1119446.8316579433</v>
      </c>
      <c r="I6" s="118"/>
      <c r="J6" s="118"/>
    </row>
    <row r="7" spans="1:10" x14ac:dyDescent="0.2">
      <c r="A7" s="15" t="s">
        <v>2</v>
      </c>
      <c r="B7" s="47">
        <v>14502831.119999999</v>
      </c>
      <c r="C7" s="47">
        <v>99</v>
      </c>
      <c r="D7" s="12">
        <f t="shared" ref="D7:D27" si="0">IFERROR(B7/C7,"")</f>
        <v>146493.24363636362</v>
      </c>
      <c r="E7" s="12">
        <f>C7/POJ_VZP!B7*100000</f>
        <v>68.628470416969947</v>
      </c>
      <c r="F7" s="12">
        <f>E7*ČSÚ!B7/100000</f>
        <v>203.30498076323178</v>
      </c>
      <c r="G7" s="12">
        <f t="shared" ref="G7:G26" si="1">F7*D7</f>
        <v>29782806.079434332</v>
      </c>
      <c r="I7" s="118"/>
      <c r="J7" s="118"/>
    </row>
    <row r="8" spans="1:10" x14ac:dyDescent="0.2">
      <c r="A8" s="15" t="s">
        <v>3</v>
      </c>
      <c r="B8" s="47">
        <v>45919638.390000001</v>
      </c>
      <c r="C8" s="47">
        <v>291</v>
      </c>
      <c r="D8" s="12">
        <f t="shared" si="0"/>
        <v>157799.44463917526</v>
      </c>
      <c r="E8" s="12">
        <f>C8/POJ_VZP!B8*100000</f>
        <v>221.00370617899023</v>
      </c>
      <c r="F8" s="12">
        <f>E8*ČSÚ!B8/100000</f>
        <v>611.60786651679928</v>
      </c>
      <c r="G8" s="12">
        <f t="shared" si="1"/>
        <v>96511381.673301756</v>
      </c>
      <c r="I8" s="118"/>
      <c r="J8" s="118"/>
    </row>
    <row r="9" spans="1:10" x14ac:dyDescent="0.2">
      <c r="A9" s="15" t="s">
        <v>4</v>
      </c>
      <c r="B9" s="47">
        <v>40284390.599999994</v>
      </c>
      <c r="C9" s="47">
        <v>347</v>
      </c>
      <c r="D9" s="12">
        <f t="shared" si="0"/>
        <v>116093.34466858787</v>
      </c>
      <c r="E9" s="12">
        <f>C9/POJ_VZP!B9*100000</f>
        <v>296.49250224291882</v>
      </c>
      <c r="F9" s="12">
        <f>E9*ČSÚ!B9/100000</f>
        <v>708.20792070748075</v>
      </c>
      <c r="G9" s="12">
        <f t="shared" si="1"/>
        <v>82218226.23571752</v>
      </c>
      <c r="I9" s="118"/>
      <c r="J9" s="118"/>
    </row>
    <row r="10" spans="1:10" x14ac:dyDescent="0.2">
      <c r="A10" s="15" t="s">
        <v>5</v>
      </c>
      <c r="B10" s="47">
        <v>87168322.930000007</v>
      </c>
      <c r="C10" s="47">
        <v>598</v>
      </c>
      <c r="D10" s="12">
        <f t="shared" si="0"/>
        <v>145766.42630434784</v>
      </c>
      <c r="E10" s="12">
        <f>C10/POJ_VZP!B10*100000</f>
        <v>420.20054387160695</v>
      </c>
      <c r="F10" s="12">
        <f>E10*ČSÚ!B10/100000</f>
        <v>1101.0619901203684</v>
      </c>
      <c r="G10" s="12">
        <f t="shared" si="1"/>
        <v>160497871.43939924</v>
      </c>
      <c r="I10" s="118"/>
      <c r="J10" s="118"/>
    </row>
    <row r="11" spans="1:10" x14ac:dyDescent="0.2">
      <c r="A11" s="15" t="s">
        <v>6</v>
      </c>
      <c r="B11" s="47">
        <v>148484182.23000002</v>
      </c>
      <c r="C11" s="47">
        <v>921</v>
      </c>
      <c r="D11" s="12">
        <f t="shared" si="0"/>
        <v>161220.61045602607</v>
      </c>
      <c r="E11" s="12">
        <f>C11/POJ_VZP!B11*100000</f>
        <v>469.18460707699518</v>
      </c>
      <c r="F11" s="12">
        <f>E11*ČSÚ!B11/100000</f>
        <v>1618.8769141814994</v>
      </c>
      <c r="G11" s="12">
        <f t="shared" si="1"/>
        <v>260996324.35750908</v>
      </c>
      <c r="I11" s="118"/>
      <c r="J11" s="118"/>
    </row>
    <row r="12" spans="1:10" x14ac:dyDescent="0.2">
      <c r="A12" s="15" t="s">
        <v>7</v>
      </c>
      <c r="B12" s="47">
        <v>176333616.72</v>
      </c>
      <c r="C12" s="47">
        <v>1095</v>
      </c>
      <c r="D12" s="12">
        <f t="shared" si="0"/>
        <v>161035.26641095889</v>
      </c>
      <c r="E12" s="12">
        <f>C12/POJ_VZP!B12*100000</f>
        <v>513.14013646247281</v>
      </c>
      <c r="F12" s="12">
        <f>E12*ČSÚ!B12/100000</f>
        <v>1917.3506855927119</v>
      </c>
      <c r="G12" s="12">
        <f t="shared" si="1"/>
        <v>308761078.45765704</v>
      </c>
      <c r="I12" s="118"/>
      <c r="J12" s="118"/>
    </row>
    <row r="13" spans="1:10" x14ac:dyDescent="0.2">
      <c r="A13" s="15" t="s">
        <v>8</v>
      </c>
      <c r="B13" s="47">
        <v>214050416.87</v>
      </c>
      <c r="C13" s="47">
        <v>1268</v>
      </c>
      <c r="D13" s="12">
        <f t="shared" si="0"/>
        <v>168809.4770268139</v>
      </c>
      <c r="E13" s="12">
        <f>C13/POJ_VZP!B13*100000</f>
        <v>544.3812385961146</v>
      </c>
      <c r="F13" s="12">
        <f>E13*ČSÚ!B13/100000</f>
        <v>2252.3283803799504</v>
      </c>
      <c r="G13" s="12">
        <f t="shared" si="1"/>
        <v>380214375.98459017</v>
      </c>
      <c r="I13" s="118"/>
      <c r="J13" s="118"/>
    </row>
    <row r="14" spans="1:10" x14ac:dyDescent="0.2">
      <c r="A14" s="15" t="s">
        <v>9</v>
      </c>
      <c r="B14" s="47">
        <v>240929339.28999999</v>
      </c>
      <c r="C14" s="47">
        <v>1331</v>
      </c>
      <c r="D14" s="12">
        <f t="shared" si="0"/>
        <v>181013.77858001503</v>
      </c>
      <c r="E14" s="12">
        <f>C14/POJ_VZP!B14*100000</f>
        <v>516.06949684193387</v>
      </c>
      <c r="F14" s="12">
        <f>E14*ČSÚ!B14/100000</f>
        <v>2481.3911581902285</v>
      </c>
      <c r="G14" s="12">
        <f t="shared" si="1"/>
        <v>449165989.67905307</v>
      </c>
      <c r="I14" s="118"/>
      <c r="J14" s="118"/>
    </row>
    <row r="15" spans="1:10" x14ac:dyDescent="0.2">
      <c r="A15" s="15" t="s">
        <v>10</v>
      </c>
      <c r="B15" s="47">
        <v>185197400.58000001</v>
      </c>
      <c r="C15" s="47">
        <v>1043</v>
      </c>
      <c r="D15" s="12">
        <f t="shared" si="0"/>
        <v>177562.2249089166</v>
      </c>
      <c r="E15" s="12">
        <f>C15/POJ_VZP!B15*100000</f>
        <v>480.40385244278218</v>
      </c>
      <c r="F15" s="12">
        <f>E15*ČSÚ!B15/100000</f>
        <v>1883.5193842724163</v>
      </c>
      <c r="G15" s="12">
        <f t="shared" si="1"/>
        <v>334441892.53048289</v>
      </c>
      <c r="I15" s="118"/>
      <c r="J15" s="118"/>
    </row>
    <row r="16" spans="1:10" x14ac:dyDescent="0.2">
      <c r="A16" s="15" t="s">
        <v>11</v>
      </c>
      <c r="B16" s="47">
        <v>195422589.95000002</v>
      </c>
      <c r="C16" s="47">
        <v>975</v>
      </c>
      <c r="D16" s="12">
        <f t="shared" si="0"/>
        <v>200433.42558974359</v>
      </c>
      <c r="E16" s="12">
        <f>C16/POJ_VZP!B16*100000</f>
        <v>471.85791027440354</v>
      </c>
      <c r="F16" s="12">
        <f>E16*ČSÚ!B16/100000</f>
        <v>1670.3911581086966</v>
      </c>
      <c r="G16" s="12">
        <f t="shared" si="1"/>
        <v>334802221.89454508</v>
      </c>
      <c r="I16" s="118"/>
      <c r="J16" s="118"/>
    </row>
    <row r="17" spans="1:10" x14ac:dyDescent="0.2">
      <c r="A17" s="15" t="s">
        <v>12</v>
      </c>
      <c r="B17" s="47">
        <v>195032959.63999999</v>
      </c>
      <c r="C17" s="47">
        <v>853</v>
      </c>
      <c r="D17" s="12">
        <f t="shared" si="0"/>
        <v>228643.5634701055</v>
      </c>
      <c r="E17" s="12">
        <f>C17/POJ_VZP!B17*100000</f>
        <v>457.95461256395527</v>
      </c>
      <c r="F17" s="12">
        <f>E17*ČSÚ!B17/100000</f>
        <v>1426.4255783488939</v>
      </c>
      <c r="G17" s="12">
        <f t="shared" si="1"/>
        <v>326143027.25859725</v>
      </c>
      <c r="I17" s="118"/>
      <c r="J17" s="118"/>
    </row>
    <row r="18" spans="1:10" x14ac:dyDescent="0.2">
      <c r="A18" s="15" t="s">
        <v>13</v>
      </c>
      <c r="B18" s="47">
        <v>222749027.25999999</v>
      </c>
      <c r="C18" s="47">
        <v>888</v>
      </c>
      <c r="D18" s="12">
        <f t="shared" si="0"/>
        <v>250843.49916666665</v>
      </c>
      <c r="E18" s="12">
        <f>C18/POJ_VZP!B18*100000</f>
        <v>426.43104110641571</v>
      </c>
      <c r="F18" s="12">
        <f>E18*ČSÚ!B18/100000</f>
        <v>1417.9578371110258</v>
      </c>
      <c r="G18" s="12">
        <f t="shared" si="1"/>
        <v>355685505.53172803</v>
      </c>
      <c r="I18" s="118"/>
      <c r="J18" s="118"/>
    </row>
    <row r="19" spans="1:10" x14ac:dyDescent="0.2">
      <c r="A19" s="15" t="s">
        <v>14</v>
      </c>
      <c r="B19" s="47">
        <v>149773824.59</v>
      </c>
      <c r="C19" s="47">
        <v>627</v>
      </c>
      <c r="D19" s="12">
        <f t="shared" si="0"/>
        <v>238873.72342902713</v>
      </c>
      <c r="E19" s="12">
        <f>C19/POJ_VZP!B19*100000</f>
        <v>314.92345401213487</v>
      </c>
      <c r="F19" s="12">
        <f>E19*ČSÚ!B19/100000</f>
        <v>996.11075812673289</v>
      </c>
      <c r="G19" s="12">
        <f t="shared" si="1"/>
        <v>237944685.74144372</v>
      </c>
      <c r="I19" s="118"/>
      <c r="J19" s="118"/>
    </row>
    <row r="20" spans="1:10" x14ac:dyDescent="0.2">
      <c r="A20" s="15" t="s">
        <v>15</v>
      </c>
      <c r="B20" s="47">
        <v>103704313.06</v>
      </c>
      <c r="C20" s="47">
        <v>514</v>
      </c>
      <c r="D20" s="12">
        <f t="shared" si="0"/>
        <v>201759.36392996108</v>
      </c>
      <c r="E20" s="12">
        <f>C20/POJ_VZP!B20*100000</f>
        <v>312.37655352639098</v>
      </c>
      <c r="F20" s="12">
        <f>E20*ČSÚ!B20/100000</f>
        <v>793.19123036251483</v>
      </c>
      <c r="G20" s="12">
        <f t="shared" si="1"/>
        <v>160033758.11276424</v>
      </c>
      <c r="I20" s="118"/>
      <c r="J20" s="118"/>
    </row>
    <row r="21" spans="1:10" x14ac:dyDescent="0.2">
      <c r="A21" s="15" t="s">
        <v>16</v>
      </c>
      <c r="B21" s="47">
        <v>68137907.900000006</v>
      </c>
      <c r="C21" s="47">
        <v>365</v>
      </c>
      <c r="D21" s="12">
        <f t="shared" si="0"/>
        <v>186679.19972602741</v>
      </c>
      <c r="E21" s="12">
        <f>C21/POJ_VZP!B21*100000</f>
        <v>362.13910110129973</v>
      </c>
      <c r="F21" s="12">
        <f>E21*ČSÚ!B21/100000</f>
        <v>548.30575949995045</v>
      </c>
      <c r="G21" s="12">
        <f t="shared" si="1"/>
        <v>102357280.3886224</v>
      </c>
      <c r="I21" s="118"/>
      <c r="J21" s="118"/>
    </row>
    <row r="22" spans="1:10" x14ac:dyDescent="0.2">
      <c r="A22" s="15" t="s">
        <v>17</v>
      </c>
      <c r="B22" s="47">
        <v>42379631.649999999</v>
      </c>
      <c r="C22" s="47">
        <v>268</v>
      </c>
      <c r="D22" s="12">
        <f t="shared" si="0"/>
        <v>158132.95391791043</v>
      </c>
      <c r="E22" s="12">
        <f>C22/POJ_VZP!B22*100000</f>
        <v>456.3488684931973</v>
      </c>
      <c r="F22" s="12">
        <f>E22*ČSÚ!B22/100000</f>
        <v>379.77352836003877</v>
      </c>
      <c r="G22" s="12">
        <f t="shared" si="1"/>
        <v>60054709.859400257</v>
      </c>
      <c r="I22" s="118"/>
      <c r="J22" s="118"/>
    </row>
    <row r="23" spans="1:10" x14ac:dyDescent="0.2">
      <c r="A23" s="15" t="s">
        <v>18</v>
      </c>
      <c r="B23" s="47">
        <v>28379505.710000001</v>
      </c>
      <c r="C23" s="47">
        <v>220</v>
      </c>
      <c r="D23" s="12">
        <f t="shared" si="0"/>
        <v>128997.75322727273</v>
      </c>
      <c r="E23" s="12">
        <f>C23/POJ_VZP!B23*100000</f>
        <v>642.78618594051306</v>
      </c>
      <c r="F23" s="12">
        <f>E23*ČSÚ!B23/100000</f>
        <v>292.60912756384039</v>
      </c>
      <c r="G23" s="12">
        <f t="shared" si="1"/>
        <v>37745920.02952785</v>
      </c>
      <c r="I23" s="118"/>
      <c r="J23" s="118"/>
    </row>
    <row r="24" spans="1:10" x14ac:dyDescent="0.2">
      <c r="A24" s="15" t="s">
        <v>19</v>
      </c>
      <c r="B24" s="47">
        <v>9913958.1600000001</v>
      </c>
      <c r="C24" s="47">
        <v>81</v>
      </c>
      <c r="D24" s="12">
        <f t="shared" si="0"/>
        <v>122394.54518518518</v>
      </c>
      <c r="E24" s="12">
        <f>C24/POJ_VZP!B24*100000</f>
        <v>810.48629177506507</v>
      </c>
      <c r="F24" s="12">
        <f>E24*ČSÚ!B24/100000</f>
        <v>107.18275965579348</v>
      </c>
      <c r="G24" s="12">
        <f t="shared" si="1"/>
        <v>13118585.119763859</v>
      </c>
      <c r="I24" s="118"/>
      <c r="J24" s="118"/>
    </row>
    <row r="25" spans="1:10" x14ac:dyDescent="0.2">
      <c r="A25" s="15" t="s">
        <v>20</v>
      </c>
      <c r="B25" s="47">
        <v>2237015.27</v>
      </c>
      <c r="C25" s="47">
        <v>11</v>
      </c>
      <c r="D25" s="12">
        <f t="shared" si="0"/>
        <v>203365.02454545454</v>
      </c>
      <c r="E25" s="12">
        <f>C25/POJ_VZP!B25*100000</f>
        <v>771.38849929873766</v>
      </c>
      <c r="F25" s="12">
        <f>E25*ČSÚ!B25/100000</f>
        <v>14.53681626928471</v>
      </c>
      <c r="G25" s="12">
        <f t="shared" si="1"/>
        <v>2956279.9974158481</v>
      </c>
      <c r="I25" s="118"/>
      <c r="J25" s="118"/>
    </row>
    <row r="26" spans="1:10" x14ac:dyDescent="0.2">
      <c r="A26" s="15" t="s">
        <v>21</v>
      </c>
      <c r="B26" s="117">
        <f>D50</f>
        <v>365267.85499999998</v>
      </c>
      <c r="C26" s="117">
        <v>1</v>
      </c>
      <c r="D26" s="12">
        <f t="shared" si="0"/>
        <v>365267.85499999998</v>
      </c>
      <c r="E26" s="12">
        <f>C26/POJ_VZP!B26*100000</f>
        <v>2000</v>
      </c>
      <c r="F26" s="12">
        <f>E26*ČSÚ!B26/100000</f>
        <v>3.27</v>
      </c>
      <c r="G26" s="12">
        <f t="shared" si="1"/>
        <v>1194425.88585</v>
      </c>
      <c r="I26" s="118"/>
      <c r="J26" s="118"/>
    </row>
    <row r="27" spans="1:10" s="3" customFormat="1" x14ac:dyDescent="0.2">
      <c r="A27" s="16" t="s">
        <v>24</v>
      </c>
      <c r="B27" s="67">
        <f>SUM(B6:B26)</f>
        <v>2171548271.7950001</v>
      </c>
      <c r="C27" s="18">
        <f>SUM(C6:C26)</f>
        <v>11800</v>
      </c>
      <c r="D27" s="18">
        <f t="shared" si="0"/>
        <v>184029.51455889831</v>
      </c>
      <c r="E27" s="18">
        <f>C27/POJ_VZP!B27*100000</f>
        <v>396.87104179993804</v>
      </c>
      <c r="F27" s="18">
        <f>SUM(F6:F26)</f>
        <v>20435.095881936402</v>
      </c>
      <c r="G27" s="67">
        <f>SUM(G6:G26)</f>
        <v>3735745793.0884614</v>
      </c>
      <c r="I27" s="119"/>
      <c r="J27" s="119"/>
    </row>
    <row r="28" spans="1:10" s="4" customFormat="1" x14ac:dyDescent="0.2">
      <c r="A28" s="6" t="s">
        <v>22</v>
      </c>
      <c r="B28" s="7" t="str">
        <f>B4</f>
        <v>Náklady VZP</v>
      </c>
      <c r="C28" s="7" t="str">
        <f t="shared" ref="C28:G29" si="2">C4</f>
        <v>Pacienti VZP</v>
      </c>
      <c r="D28" s="7" t="str">
        <f t="shared" si="2"/>
        <v>Náklady VZP</v>
      </c>
      <c r="E28" s="7" t="str">
        <f t="shared" si="2"/>
        <v>Prevalence</v>
      </c>
      <c r="F28" s="7" t="str">
        <f t="shared" si="2"/>
        <v>Pacienti ČR</v>
      </c>
      <c r="G28" s="7" t="str">
        <f t="shared" si="2"/>
        <v>Náklady ČR</v>
      </c>
    </row>
    <row r="29" spans="1:10" x14ac:dyDescent="0.2">
      <c r="A29" s="14" t="s">
        <v>25</v>
      </c>
      <c r="B29" s="23" t="str">
        <f t="shared" ref="B29:F29" si="3">B5</f>
        <v>PUZP (Kč)</v>
      </c>
      <c r="C29" s="23" t="str">
        <f t="shared" si="3"/>
        <v>Počet UOP</v>
      </c>
      <c r="D29" s="23" t="str">
        <f t="shared" si="3"/>
        <v>1 UOP (Kč)</v>
      </c>
      <c r="E29" s="24" t="str">
        <f t="shared" si="3"/>
        <v>na 100 tis. poj.</v>
      </c>
      <c r="F29" s="24" t="str">
        <f t="shared" si="3"/>
        <v>odhad</v>
      </c>
      <c r="G29" s="24" t="str">
        <f t="shared" si="2"/>
        <v>odhad</v>
      </c>
    </row>
    <row r="30" spans="1:10" x14ac:dyDescent="0.2">
      <c r="A30" s="15" t="s">
        <v>1</v>
      </c>
      <c r="B30" s="47">
        <v>179378.83</v>
      </c>
      <c r="C30" s="47">
        <v>2</v>
      </c>
      <c r="D30" s="12">
        <f>IFERROR(B30/C30,"")</f>
        <v>89689.414999999994</v>
      </c>
      <c r="E30" s="12">
        <f>C30/POJ_VZP!B30*100000</f>
        <v>1.3980441362533815</v>
      </c>
      <c r="F30" s="12">
        <f>E30*ČSÚ!B30/100000</f>
        <v>3.8421258659135868</v>
      </c>
      <c r="G30" s="12">
        <f>F30*D30</f>
        <v>344598.021270158</v>
      </c>
      <c r="I30" s="118"/>
      <c r="J30" s="118"/>
    </row>
    <row r="31" spans="1:10" x14ac:dyDescent="0.2">
      <c r="A31" s="15" t="s">
        <v>2</v>
      </c>
      <c r="B31" s="47">
        <v>3662432.77</v>
      </c>
      <c r="C31" s="47">
        <v>23</v>
      </c>
      <c r="D31" s="12">
        <f t="shared" ref="D31:D51" si="4">IFERROR(B31/C31,"")</f>
        <v>159236.20739130434</v>
      </c>
      <c r="E31" s="12">
        <f>C31/POJ_VZP!B31*100000</f>
        <v>16.72788101385505</v>
      </c>
      <c r="F31" s="12">
        <f>E31*ČSÚ!B31/100000</f>
        <v>47.22699007236627</v>
      </c>
      <c r="G31" s="12">
        <f t="shared" ref="G31:G50" si="5">F31*D31</f>
        <v>7520246.7856303863</v>
      </c>
      <c r="I31" s="118"/>
      <c r="J31" s="118"/>
    </row>
    <row r="32" spans="1:10" x14ac:dyDescent="0.2">
      <c r="A32" s="15" t="s">
        <v>3</v>
      </c>
      <c r="B32" s="47">
        <v>27407955.210000001</v>
      </c>
      <c r="C32" s="47">
        <v>224</v>
      </c>
      <c r="D32" s="12">
        <f t="shared" si="4"/>
        <v>122356.94290178572</v>
      </c>
      <c r="E32" s="12">
        <f>C32/POJ_VZP!B32*100000</f>
        <v>179.39518195797027</v>
      </c>
      <c r="F32" s="12">
        <f>E32*ČSÚ!B32/100000</f>
        <v>471.08277806253204</v>
      </c>
      <c r="G32" s="12">
        <f t="shared" si="5"/>
        <v>57640248.57741183</v>
      </c>
      <c r="I32" s="118"/>
      <c r="J32" s="118"/>
    </row>
    <row r="33" spans="1:10" x14ac:dyDescent="0.2">
      <c r="A33" s="15" t="s">
        <v>4</v>
      </c>
      <c r="B33" s="47">
        <v>42910117.219999999</v>
      </c>
      <c r="C33" s="47">
        <v>422</v>
      </c>
      <c r="D33" s="12">
        <f t="shared" si="4"/>
        <v>101682.74222748815</v>
      </c>
      <c r="E33" s="12">
        <f>C33/POJ_VZP!B33*100000</f>
        <v>385.85326603759785</v>
      </c>
      <c r="F33" s="12">
        <f>E33*ČSÚ!B33/100000</f>
        <v>871.77178882305611</v>
      </c>
      <c r="G33" s="12">
        <f t="shared" si="5"/>
        <v>88644146.084091052</v>
      </c>
      <c r="I33" s="118"/>
      <c r="J33" s="118"/>
    </row>
    <row r="34" spans="1:10" x14ac:dyDescent="0.2">
      <c r="A34" s="15" t="s">
        <v>5</v>
      </c>
      <c r="B34" s="47">
        <v>34677702.210000001</v>
      </c>
      <c r="C34" s="47">
        <v>344</v>
      </c>
      <c r="D34" s="12">
        <f t="shared" si="4"/>
        <v>100807.27386627907</v>
      </c>
      <c r="E34" s="12">
        <f>C34/POJ_VZP!B34*100000</f>
        <v>264.36119116234391</v>
      </c>
      <c r="F34" s="12">
        <f>E34*ČSÚ!B34/100000</f>
        <v>659.77944284341982</v>
      </c>
      <c r="G34" s="12">
        <f t="shared" si="5"/>
        <v>66510566.986057639</v>
      </c>
      <c r="I34" s="118"/>
      <c r="J34" s="118"/>
    </row>
    <row r="35" spans="1:10" x14ac:dyDescent="0.2">
      <c r="A35" s="15" t="s">
        <v>6</v>
      </c>
      <c r="B35" s="47">
        <v>56989383.019999996</v>
      </c>
      <c r="C35" s="47">
        <v>468</v>
      </c>
      <c r="D35" s="12">
        <f t="shared" si="4"/>
        <v>121772.18594017094</v>
      </c>
      <c r="E35" s="12">
        <f>C35/POJ_VZP!B35*100000</f>
        <v>267.52640965838935</v>
      </c>
      <c r="F35" s="12">
        <f>E35*ČSÚ!B35/100000</f>
        <v>878.10193442173136</v>
      </c>
      <c r="G35" s="12">
        <f t="shared" si="5"/>
        <v>106928392.03282686</v>
      </c>
      <c r="I35" s="118"/>
      <c r="J35" s="118"/>
    </row>
    <row r="36" spans="1:10" x14ac:dyDescent="0.2">
      <c r="A36" s="15" t="s">
        <v>7</v>
      </c>
      <c r="B36" s="47">
        <v>61513820.619999997</v>
      </c>
      <c r="C36" s="47">
        <v>522</v>
      </c>
      <c r="D36" s="12">
        <f t="shared" si="4"/>
        <v>117842.56823754789</v>
      </c>
      <c r="E36" s="12">
        <f>C36/POJ_VZP!B36*100000</f>
        <v>284.67810105527229</v>
      </c>
      <c r="F36" s="12">
        <f>E36*ČSÚ!B36/100000</f>
        <v>999.69697052327331</v>
      </c>
      <c r="G36" s="12">
        <f t="shared" si="5"/>
        <v>117806858.46575874</v>
      </c>
      <c r="I36" s="118"/>
      <c r="J36" s="118"/>
    </row>
    <row r="37" spans="1:10" x14ac:dyDescent="0.2">
      <c r="A37" s="15" t="s">
        <v>8</v>
      </c>
      <c r="B37" s="47">
        <v>80568909.449999988</v>
      </c>
      <c r="C37" s="47">
        <v>625</v>
      </c>
      <c r="D37" s="12">
        <f t="shared" si="4"/>
        <v>128910.25511999999</v>
      </c>
      <c r="E37" s="12">
        <f>C37/POJ_VZP!B37*100000</f>
        <v>321.85636451649452</v>
      </c>
      <c r="F37" s="12">
        <f>E37*ČSÚ!B37/100000</f>
        <v>1250.1818488459519</v>
      </c>
      <c r="G37" s="12">
        <f t="shared" si="5"/>
        <v>161161261.08112493</v>
      </c>
      <c r="I37" s="118"/>
      <c r="J37" s="118"/>
    </row>
    <row r="38" spans="1:10" x14ac:dyDescent="0.2">
      <c r="A38" s="15" t="s">
        <v>9</v>
      </c>
      <c r="B38" s="47">
        <v>102788939.51000001</v>
      </c>
      <c r="C38" s="47">
        <v>733</v>
      </c>
      <c r="D38" s="12">
        <f t="shared" si="4"/>
        <v>140230.47682128241</v>
      </c>
      <c r="E38" s="12">
        <f>C38/POJ_VZP!B38*100000</f>
        <v>327.86738591735775</v>
      </c>
      <c r="F38" s="12">
        <f>E38*ČSÚ!B38/100000</f>
        <v>1492.8605355912796</v>
      </c>
      <c r="G38" s="12">
        <f t="shared" si="5"/>
        <v>209344544.73364019</v>
      </c>
      <c r="I38" s="118"/>
      <c r="J38" s="118"/>
    </row>
    <row r="39" spans="1:10" x14ac:dyDescent="0.2">
      <c r="A39" s="15" t="s">
        <v>10</v>
      </c>
      <c r="B39" s="47">
        <v>100721962.47</v>
      </c>
      <c r="C39" s="47">
        <v>672</v>
      </c>
      <c r="D39" s="12">
        <f t="shared" si="4"/>
        <v>149883.87272321427</v>
      </c>
      <c r="E39" s="12">
        <f>C39/POJ_VZP!B39*100000</f>
        <v>356.58379984611713</v>
      </c>
      <c r="F39" s="12">
        <f>E39*ČSÚ!B39/100000</f>
        <v>1326.4293332625828</v>
      </c>
      <c r="G39" s="12">
        <f t="shared" si="5"/>
        <v>198810365.36306691</v>
      </c>
      <c r="I39" s="118"/>
      <c r="J39" s="118"/>
    </row>
    <row r="40" spans="1:10" x14ac:dyDescent="0.2">
      <c r="A40" s="15" t="s">
        <v>11</v>
      </c>
      <c r="B40" s="47">
        <v>106373040.61</v>
      </c>
      <c r="C40" s="47">
        <v>730</v>
      </c>
      <c r="D40" s="12">
        <f t="shared" si="4"/>
        <v>145716.49398630136</v>
      </c>
      <c r="E40" s="12">
        <f>C40/POJ_VZP!B40*100000</f>
        <v>399.07283899324307</v>
      </c>
      <c r="F40" s="12">
        <f>E40*ČSÚ!B40/100000</f>
        <v>1364.8849795543504</v>
      </c>
      <c r="G40" s="12">
        <f t="shared" si="5"/>
        <v>198886253.91522455</v>
      </c>
      <c r="I40" s="118"/>
      <c r="J40" s="118"/>
    </row>
    <row r="41" spans="1:10" x14ac:dyDescent="0.2">
      <c r="A41" s="15" t="s">
        <v>12</v>
      </c>
      <c r="B41" s="47">
        <v>122248393.36999999</v>
      </c>
      <c r="C41" s="47">
        <v>694</v>
      </c>
      <c r="D41" s="12">
        <f t="shared" si="4"/>
        <v>176150.42272334293</v>
      </c>
      <c r="E41" s="12">
        <f>C41/POJ_VZP!B41*100000</f>
        <v>404.02158662886484</v>
      </c>
      <c r="F41" s="12">
        <f>E41*ČSÚ!B41/100000</f>
        <v>1258.6787504438998</v>
      </c>
      <c r="G41" s="12">
        <f t="shared" si="5"/>
        <v>221716793.96358201</v>
      </c>
      <c r="I41" s="118"/>
      <c r="J41" s="118"/>
    </row>
    <row r="42" spans="1:10" x14ac:dyDescent="0.2">
      <c r="A42" s="15" t="s">
        <v>13</v>
      </c>
      <c r="B42" s="47">
        <v>141060003.33000001</v>
      </c>
      <c r="C42" s="47">
        <v>704</v>
      </c>
      <c r="D42" s="12">
        <f t="shared" si="4"/>
        <v>200369.32291193184</v>
      </c>
      <c r="E42" s="12">
        <f>C42/POJ_VZP!B42*100000</f>
        <v>339.40305559171355</v>
      </c>
      <c r="F42" s="12">
        <f>E42*ČSÚ!B42/100000</f>
        <v>1209.1115064385338</v>
      </c>
      <c r="G42" s="12">
        <f t="shared" si="5"/>
        <v>242268853.87011492</v>
      </c>
      <c r="I42" s="118"/>
      <c r="J42" s="118"/>
    </row>
    <row r="43" spans="1:10" x14ac:dyDescent="0.2">
      <c r="A43" s="15" t="s">
        <v>14</v>
      </c>
      <c r="B43" s="47">
        <v>144781304.89000002</v>
      </c>
      <c r="C43" s="47">
        <v>684</v>
      </c>
      <c r="D43" s="12">
        <f t="shared" si="4"/>
        <v>211668.57440058482</v>
      </c>
      <c r="E43" s="12">
        <f>C43/POJ_VZP!B43*100000</f>
        <v>314.18374236933124</v>
      </c>
      <c r="F43" s="12">
        <f>E43*ČSÚ!B43/100000</f>
        <v>1149.7318414198899</v>
      </c>
      <c r="G43" s="12">
        <f t="shared" si="5"/>
        <v>243362099.81630734</v>
      </c>
      <c r="I43" s="118"/>
      <c r="J43" s="118"/>
    </row>
    <row r="44" spans="1:10" x14ac:dyDescent="0.2">
      <c r="A44" s="15" t="s">
        <v>15</v>
      </c>
      <c r="B44" s="47">
        <v>144754259.18000001</v>
      </c>
      <c r="C44" s="47">
        <v>697</v>
      </c>
      <c r="D44" s="12">
        <f t="shared" si="4"/>
        <v>207681.86395982784</v>
      </c>
      <c r="E44" s="12">
        <f>C44/POJ_VZP!B44*100000</f>
        <v>338.77709730728105</v>
      </c>
      <c r="F44" s="12">
        <f>E44*ČSÚ!B44/100000</f>
        <v>1103.8899266063963</v>
      </c>
      <c r="G44" s="12">
        <f t="shared" si="5"/>
        <v>229257917.56409395</v>
      </c>
      <c r="I44" s="118"/>
      <c r="J44" s="118"/>
    </row>
    <row r="45" spans="1:10" x14ac:dyDescent="0.2">
      <c r="A45" s="15" t="s">
        <v>16</v>
      </c>
      <c r="B45" s="47">
        <v>120773746.57000001</v>
      </c>
      <c r="C45" s="47">
        <v>646</v>
      </c>
      <c r="D45" s="12">
        <f t="shared" si="4"/>
        <v>186956.26404024768</v>
      </c>
      <c r="E45" s="12">
        <f>C45/POJ_VZP!B45*100000</f>
        <v>438.46848253252881</v>
      </c>
      <c r="F45" s="12">
        <f>E45*ČSÚ!B45/100000</f>
        <v>963.82387956370349</v>
      </c>
      <c r="G45" s="12">
        <f t="shared" si="5"/>
        <v>180192911.71600762</v>
      </c>
      <c r="I45" s="118"/>
      <c r="J45" s="118"/>
    </row>
    <row r="46" spans="1:10" x14ac:dyDescent="0.2">
      <c r="A46" s="15" t="s">
        <v>17</v>
      </c>
      <c r="B46" s="47">
        <v>112227217.98999999</v>
      </c>
      <c r="C46" s="47">
        <v>674</v>
      </c>
      <c r="D46" s="12">
        <f t="shared" si="4"/>
        <v>166509.22550445102</v>
      </c>
      <c r="E46" s="12">
        <f>C46/POJ_VZP!B46*100000</f>
        <v>628.33863163880778</v>
      </c>
      <c r="F46" s="12">
        <f>E46*ČSÚ!B46/100000</f>
        <v>908.94209775606657</v>
      </c>
      <c r="G46" s="12">
        <f t="shared" si="5"/>
        <v>151347244.72575366</v>
      </c>
      <c r="I46" s="118"/>
      <c r="J46" s="118"/>
    </row>
    <row r="47" spans="1:10" x14ac:dyDescent="0.2">
      <c r="A47" s="15" t="s">
        <v>18</v>
      </c>
      <c r="B47" s="47">
        <v>103048820.87</v>
      </c>
      <c r="C47" s="47">
        <v>600</v>
      </c>
      <c r="D47" s="12">
        <f t="shared" si="4"/>
        <v>171748.03478333334</v>
      </c>
      <c r="E47" s="12">
        <f>C47/POJ_VZP!B47*100000</f>
        <v>801.47471347278997</v>
      </c>
      <c r="F47" s="12">
        <f>E47*ČSÚ!B47/100000</f>
        <v>773.5312975875612</v>
      </c>
      <c r="G47" s="12">
        <f t="shared" si="5"/>
        <v>132852480.20406543</v>
      </c>
      <c r="I47" s="118"/>
      <c r="J47" s="118"/>
    </row>
    <row r="48" spans="1:10" x14ac:dyDescent="0.2">
      <c r="A48" s="15" t="s">
        <v>19</v>
      </c>
      <c r="B48" s="47">
        <v>51121907.390000001</v>
      </c>
      <c r="C48" s="47">
        <v>277</v>
      </c>
      <c r="D48" s="12">
        <f t="shared" si="4"/>
        <v>184555.6223465704</v>
      </c>
      <c r="E48" s="12">
        <f>C48/POJ_VZP!B48*100000</f>
        <v>924.04176535343765</v>
      </c>
      <c r="F48" s="12">
        <f>E48*ČSÚ!B48/100000</f>
        <v>344.92168996230447</v>
      </c>
      <c r="G48" s="12">
        <f t="shared" si="5"/>
        <v>63657237.151823901</v>
      </c>
      <c r="I48" s="118"/>
      <c r="J48" s="118"/>
    </row>
    <row r="49" spans="1:24" x14ac:dyDescent="0.2">
      <c r="A49" s="15" t="s">
        <v>20</v>
      </c>
      <c r="B49" s="47">
        <v>8015456.1799999997</v>
      </c>
      <c r="C49" s="47">
        <v>55</v>
      </c>
      <c r="D49" s="12">
        <f t="shared" si="4"/>
        <v>145735.56690909091</v>
      </c>
      <c r="E49" s="12">
        <f>C49/POJ_VZP!B49*100000</f>
        <v>922.50922509225097</v>
      </c>
      <c r="F49" s="12">
        <f>E49*ČSÚ!B49/100000</f>
        <v>66.180811808118079</v>
      </c>
      <c r="G49" s="12">
        <f t="shared" si="5"/>
        <v>9644898.1273599453</v>
      </c>
      <c r="I49" s="118"/>
      <c r="J49" s="118"/>
    </row>
    <row r="50" spans="1:24" x14ac:dyDescent="0.2">
      <c r="A50" s="15" t="s">
        <v>21</v>
      </c>
      <c r="B50" s="47">
        <v>2191607.13</v>
      </c>
      <c r="C50" s="47">
        <v>6</v>
      </c>
      <c r="D50" s="12">
        <f t="shared" si="4"/>
        <v>365267.85499999998</v>
      </c>
      <c r="E50" s="12">
        <f>C50/POJ_VZP!B50*100000</f>
        <v>1639.344262295082</v>
      </c>
      <c r="F50" s="12">
        <f>E50*ČSÚ!B50/100000</f>
        <v>7.8196721311475406</v>
      </c>
      <c r="G50" s="12">
        <f t="shared" si="5"/>
        <v>2856274.8661475405</v>
      </c>
      <c r="I50" s="118"/>
      <c r="J50" s="118"/>
    </row>
    <row r="51" spans="1:24" s="3" customFormat="1" x14ac:dyDescent="0.2">
      <c r="A51" s="16" t="s">
        <v>24</v>
      </c>
      <c r="B51" s="67">
        <f>SUM(B30:B50)</f>
        <v>1568016358.8200002</v>
      </c>
      <c r="C51" s="18">
        <f>SUM(C30:C50)</f>
        <v>9802</v>
      </c>
      <c r="D51" s="18">
        <f t="shared" si="4"/>
        <v>159969.0225280555</v>
      </c>
      <c r="E51" s="18">
        <f>C51/POJ_VZP!B51*100000</f>
        <v>331.06487581351882</v>
      </c>
      <c r="F51" s="18">
        <f>SUM(F30:F50)</f>
        <v>17152.490201584078</v>
      </c>
      <c r="G51" s="67">
        <f>SUM(G30:G50)</f>
        <v>2690754194.0513597</v>
      </c>
      <c r="I51" s="119"/>
      <c r="J51" s="119"/>
    </row>
    <row r="52" spans="1:24" x14ac:dyDescent="0.2">
      <c r="J52" s="118"/>
      <c r="K52" s="54"/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7.6920478049494223</v>
      </c>
      <c r="C56" s="60">
        <f>B56*ČSÚ!C56</f>
        <v>7.7455723226102515</v>
      </c>
      <c r="D56" s="60">
        <f>C56*ČSÚ!D56</f>
        <v>7.7496691296280282</v>
      </c>
      <c r="E56" s="60">
        <f>D56*ČSÚ!E56</f>
        <v>7.7067058612273129</v>
      </c>
      <c r="F56" s="60">
        <f>E56*ČSÚ!F56</f>
        <v>7.6142616768976001</v>
      </c>
      <c r="G56" s="60">
        <f>F56*ČSÚ!G56</f>
        <v>7.491237754470907</v>
      </c>
      <c r="H56" s="60">
        <f>G56*ČSÚ!H56</f>
        <v>7.3599138074367687</v>
      </c>
      <c r="I56" s="60">
        <f>H56*ČSÚ!I56</f>
        <v>7.2283504366158784</v>
      </c>
      <c r="J56" s="60">
        <f>I56*ČSÚ!J56</f>
        <v>7.0992345089484648</v>
      </c>
      <c r="K56" s="60">
        <f>J56*ČSÚ!K56</f>
        <v>6.9758248481986698</v>
      </c>
      <c r="L56" s="60">
        <f>K56*ČSÚ!L56</f>
        <v>6.8619123309900854</v>
      </c>
      <c r="M56" s="60">
        <f>L56*ČSÚ!M56</f>
        <v>6.7615006550900842</v>
      </c>
      <c r="N56" s="60">
        <f>M56*ČSÚ!N56</f>
        <v>6.6781944786214522</v>
      </c>
      <c r="O56" s="60">
        <f>N56*ČSÚ!O56</f>
        <v>6.6148269830607687</v>
      </c>
      <c r="P56" s="60">
        <f>O56*ČSÚ!P56</f>
        <v>6.5734864758813805</v>
      </c>
      <c r="Q56" s="60">
        <f>P56*ČSÚ!Q56</f>
        <v>6.5555695958393487</v>
      </c>
      <c r="R56" s="60">
        <f>Q56*ČSÚ!R56</f>
        <v>6.5617547103304741</v>
      </c>
      <c r="S56" s="60">
        <f>R56*ČSÚ!S56</f>
        <v>6.5919221074613787</v>
      </c>
      <c r="T56" s="60">
        <f>S56*ČSÚ!T56</f>
        <v>6.6447549564049213</v>
      </c>
      <c r="U56" s="60">
        <f>T56*ČSÚ!U56</f>
        <v>6.7172205558622275</v>
      </c>
      <c r="V56" s="60">
        <f>U56*ČSÚ!V56</f>
        <v>6.8044240195263423</v>
      </c>
      <c r="W56" s="60">
        <f>V56*ČSÚ!W56</f>
        <v>6.8999275077979014</v>
      </c>
      <c r="X56" s="61">
        <f>W56*ČSÚ!X56</f>
        <v>6.9964818004668778</v>
      </c>
    </row>
    <row r="57" spans="1:24" x14ac:dyDescent="0.2">
      <c r="A57" s="15" t="s">
        <v>2</v>
      </c>
      <c r="B57" s="62">
        <f t="shared" ref="B57:B76" si="6">F7</f>
        <v>203.30498076323178</v>
      </c>
      <c r="C57" s="11">
        <f>B57*ČSÚ!C57</f>
        <v>199.58634709368826</v>
      </c>
      <c r="D57" s="11">
        <f>C57*ČSÚ!D57</f>
        <v>196.93728813559321</v>
      </c>
      <c r="E57" s="11">
        <f>D57*ČSÚ!E57</f>
        <v>196.60546948112716</v>
      </c>
      <c r="F57" s="11">
        <f>E57*ČSÚ!F57</f>
        <v>198.63138192783612</v>
      </c>
      <c r="G57" s="11">
        <f>F57*ČSÚ!G57</f>
        <v>200.85082666112095</v>
      </c>
      <c r="H57" s="11">
        <f>G57*ČSÚ!H57</f>
        <v>202.17020900488717</v>
      </c>
      <c r="I57" s="11">
        <f>H57*ČSÚ!I57</f>
        <v>202.19114068836433</v>
      </c>
      <c r="J57" s="11">
        <f>I57*ČSÚ!J57</f>
        <v>201.0869085993553</v>
      </c>
      <c r="K57" s="11">
        <f>J57*ČSÚ!K57</f>
        <v>198.70687324529479</v>
      </c>
      <c r="L57" s="11">
        <f>K57*ČSÚ!L57</f>
        <v>195.53898305084746</v>
      </c>
      <c r="M57" s="11">
        <f>L57*ČSÚ!M57</f>
        <v>192.15525631693876</v>
      </c>
      <c r="N57" s="11">
        <f>M57*ČSÚ!N57</f>
        <v>188.76500987834046</v>
      </c>
      <c r="O57" s="11">
        <f>N57*ČSÚ!O57</f>
        <v>185.43858791722994</v>
      </c>
      <c r="P57" s="11">
        <f>O57*ČSÚ!P57</f>
        <v>182.25937402516382</v>
      </c>
      <c r="Q57" s="11">
        <f>P57*ČSÚ!Q57</f>
        <v>179.3244774877821</v>
      </c>
      <c r="R57" s="11">
        <f>Q57*ČSÚ!R57</f>
        <v>176.73718415306234</v>
      </c>
      <c r="S57" s="11">
        <f>R57*ČSÚ!S57</f>
        <v>174.5908287407716</v>
      </c>
      <c r="T57" s="11">
        <f>S57*ČSÚ!T57</f>
        <v>172.95850057190395</v>
      </c>
      <c r="U57" s="11">
        <f>T57*ČSÚ!U57</f>
        <v>171.89441613808884</v>
      </c>
      <c r="V57" s="11">
        <f>U57*ČSÚ!V57</f>
        <v>171.43391910159099</v>
      </c>
      <c r="W57" s="11">
        <f>V57*ČSÚ!W57</f>
        <v>171.59485286471877</v>
      </c>
      <c r="X57" s="12">
        <f>W57*ČSÚ!X57</f>
        <v>172.37447228865554</v>
      </c>
    </row>
    <row r="58" spans="1:24" x14ac:dyDescent="0.2">
      <c r="A58" s="15" t="s">
        <v>3</v>
      </c>
      <c r="B58" s="62">
        <f t="shared" si="6"/>
        <v>611.60786651679928</v>
      </c>
      <c r="C58" s="11">
        <f>B58*ČSÚ!C58</f>
        <v>640.99583434595047</v>
      </c>
      <c r="D58" s="11">
        <f>C58*ČSÚ!D58</f>
        <v>664.04541588188818</v>
      </c>
      <c r="E58" s="11">
        <f>D58*ČSÚ!E58</f>
        <v>674.61491812989846</v>
      </c>
      <c r="F58" s="11">
        <f>E58*ČSÚ!F58</f>
        <v>670.91863114405487</v>
      </c>
      <c r="G58" s="11">
        <f>F58*ČSÚ!G58</f>
        <v>659.16896910504886</v>
      </c>
      <c r="H58" s="11">
        <f>G58*ČSÚ!H58</f>
        <v>647.01266024667348</v>
      </c>
      <c r="I58" s="11">
        <f>H58*ČSÚ!I58</f>
        <v>638.36589024242051</v>
      </c>
      <c r="J58" s="11">
        <f>I58*ČSÚ!J58</f>
        <v>637.30949252688492</v>
      </c>
      <c r="K58" s="11">
        <f>J58*ČSÚ!K58</f>
        <v>643.83904702594316</v>
      </c>
      <c r="L58" s="11">
        <f>K58*ČSÚ!L58</f>
        <v>650.99183197642617</v>
      </c>
      <c r="M58" s="11">
        <f>L58*ČSÚ!M58</f>
        <v>655.2483633574335</v>
      </c>
      <c r="N58" s="11">
        <f>M58*ČSÚ!N58</f>
        <v>655.32239959900346</v>
      </c>
      <c r="O58" s="11">
        <f>N58*ČSÚ!O58</f>
        <v>651.7730800777689</v>
      </c>
      <c r="P58" s="11">
        <f>O58*ČSÚ!P58</f>
        <v>644.11861671425959</v>
      </c>
      <c r="Q58" s="11">
        <f>P58*ČSÚ!Q58</f>
        <v>633.92592578528456</v>
      </c>
      <c r="R58" s="11">
        <f>Q58*ČSÚ!R58</f>
        <v>623.03817820037659</v>
      </c>
      <c r="S58" s="11">
        <f>R58*ČSÚ!S58</f>
        <v>612.13164530044344</v>
      </c>
      <c r="T58" s="11">
        <f>S58*ČSÚ!T58</f>
        <v>601.42843581019497</v>
      </c>
      <c r="U58" s="11">
        <f>T58*ČSÚ!U58</f>
        <v>591.19817425116946</v>
      </c>
      <c r="V58" s="11">
        <f>U58*ČSÚ!V58</f>
        <v>581.75468588614126</v>
      </c>
      <c r="W58" s="11">
        <f>V58*ČSÚ!W58</f>
        <v>573.42947627437866</v>
      </c>
      <c r="X58" s="12">
        <f>W58*ČSÚ!X58</f>
        <v>566.52311045628517</v>
      </c>
    </row>
    <row r="59" spans="1:24" x14ac:dyDescent="0.2">
      <c r="A59" s="15" t="s">
        <v>4</v>
      </c>
      <c r="B59" s="62">
        <f t="shared" si="6"/>
        <v>708.20792070748075</v>
      </c>
      <c r="C59" s="11">
        <f>B59*ČSÚ!C59</f>
        <v>719.09809031486316</v>
      </c>
      <c r="D59" s="11">
        <f>C59*ČSÚ!D59</f>
        <v>734.4919810313155</v>
      </c>
      <c r="E59" s="11">
        <f>D59*ČSÚ!E59</f>
        <v>756.70075191182138</v>
      </c>
      <c r="F59" s="11">
        <f>E59*ČSÚ!F59</f>
        <v>789.23932157047045</v>
      </c>
      <c r="G59" s="11">
        <f>F59*ČSÚ!G59</f>
        <v>829.96701414106906</v>
      </c>
      <c r="H59" s="11">
        <f>G59*ČSÚ!H59</f>
        <v>869.14849831247079</v>
      </c>
      <c r="I59" s="11">
        <f>H59*ČSÚ!I59</f>
        <v>899.82064766950077</v>
      </c>
      <c r="J59" s="11">
        <f>I59*ČSÚ!J59</f>
        <v>913.99447173922351</v>
      </c>
      <c r="K59" s="11">
        <f>J59*ČSÚ!K59</f>
        <v>909.04601187678918</v>
      </c>
      <c r="L59" s="11">
        <f>K59*ČSÚ!L59</f>
        <v>893.31263724526877</v>
      </c>
      <c r="M59" s="11">
        <f>L59*ČSÚ!M59</f>
        <v>877.03668133464373</v>
      </c>
      <c r="N59" s="11">
        <f>M59*ČSÚ!N59</f>
        <v>865.46902635963625</v>
      </c>
      <c r="O59" s="11">
        <f>N59*ČSÚ!O59</f>
        <v>864.07402913658336</v>
      </c>
      <c r="P59" s="11">
        <f>O59*ČSÚ!P59</f>
        <v>872.84279489041774</v>
      </c>
      <c r="Q59" s="11">
        <f>P59*ČSÚ!Q59</f>
        <v>882.446187038066</v>
      </c>
      <c r="R59" s="11">
        <f>Q59*ČSÚ!R59</f>
        <v>888.1610800187982</v>
      </c>
      <c r="S59" s="11">
        <f>R59*ČSÚ!S59</f>
        <v>888.26929978211695</v>
      </c>
      <c r="T59" s="11">
        <f>S59*ČSÚ!T59</f>
        <v>883.52393728371896</v>
      </c>
      <c r="U59" s="11">
        <f>T59*ČSÚ!U59</f>
        <v>873.26974409364766</v>
      </c>
      <c r="V59" s="11">
        <f>U59*ČSÚ!V59</f>
        <v>859.61329944033889</v>
      </c>
      <c r="W59" s="11">
        <f>V59*ČSÚ!W59</f>
        <v>845.02735079249851</v>
      </c>
      <c r="X59" s="12">
        <f>W59*ČSÚ!X59</f>
        <v>830.41323535694505</v>
      </c>
    </row>
    <row r="60" spans="1:24" x14ac:dyDescent="0.2">
      <c r="A60" s="15" t="s">
        <v>5</v>
      </c>
      <c r="B60" s="62">
        <f t="shared" si="6"/>
        <v>1101.0619901203684</v>
      </c>
      <c r="C60" s="11">
        <f>B60*ČSÚ!C60</f>
        <v>1055.5227561782829</v>
      </c>
      <c r="D60" s="11">
        <f>C60*ČSÚ!D60</f>
        <v>1033.5105506875686</v>
      </c>
      <c r="E60" s="11">
        <f>D60*ČSÚ!E60</f>
        <v>1029.7224427845661</v>
      </c>
      <c r="F60" s="11">
        <f>E60*ČSÚ!F60</f>
        <v>1033.1344712008033</v>
      </c>
      <c r="G60" s="11">
        <f>F60*ČSÚ!G60</f>
        <v>1039.8135588456425</v>
      </c>
      <c r="H60" s="11">
        <f>G60*ČSÚ!H60</f>
        <v>1053.5289045976117</v>
      </c>
      <c r="I60" s="11">
        <f>H60*ČSÚ!I60</f>
        <v>1075.354120846303</v>
      </c>
      <c r="J60" s="11">
        <f>I60*ČSÚ!J60</f>
        <v>1106.7431014735118</v>
      </c>
      <c r="K60" s="11">
        <f>J60*ČSÚ!K60</f>
        <v>1152.7319499975397</v>
      </c>
      <c r="L60" s="11">
        <f>K60*ČSÚ!L60</f>
        <v>1210.3057275161079</v>
      </c>
      <c r="M60" s="11">
        <f>L60*ČSÚ!M60</f>
        <v>1265.6881591983856</v>
      </c>
      <c r="N60" s="11">
        <f>M60*ČSÚ!N60</f>
        <v>1309.0360473041806</v>
      </c>
      <c r="O60" s="11">
        <f>N60*ČSÚ!O60</f>
        <v>1329.0480982060658</v>
      </c>
      <c r="P60" s="11">
        <f>O60*ČSÚ!P60</f>
        <v>1322.0181431070937</v>
      </c>
      <c r="Q60" s="11">
        <f>P60*ČSÚ!Q60</f>
        <v>1299.745413279179</v>
      </c>
      <c r="R60" s="11">
        <f>Q60*ČSÚ!R60</f>
        <v>1276.7100194641375</v>
      </c>
      <c r="S60" s="11">
        <f>R60*ČSÚ!S60</f>
        <v>1260.3264002585836</v>
      </c>
      <c r="T60" s="11">
        <f>S60*ČSÚ!T60</f>
        <v>1258.3262456697548</v>
      </c>
      <c r="U60" s="11">
        <f>T60*ČSÚ!U60</f>
        <v>1270.6990506840541</v>
      </c>
      <c r="V60" s="11">
        <f>U60*ČSÚ!V60</f>
        <v>1284.2484172211941</v>
      </c>
      <c r="W60" s="11">
        <f>V60*ČSÚ!W60</f>
        <v>1292.2973586390549</v>
      </c>
      <c r="X60" s="12">
        <f>W60*ČSÚ!X60</f>
        <v>1292.4108127859001</v>
      </c>
    </row>
    <row r="61" spans="1:24" x14ac:dyDescent="0.2">
      <c r="A61" s="15" t="s">
        <v>6</v>
      </c>
      <c r="B61" s="62">
        <f t="shared" si="6"/>
        <v>1618.8769141814994</v>
      </c>
      <c r="C61" s="11">
        <f>B61*ČSÚ!C61</f>
        <v>1586.955939439016</v>
      </c>
      <c r="D61" s="11">
        <f>C61*ČSÚ!D61</f>
        <v>1525.2886606078512</v>
      </c>
      <c r="E61" s="11">
        <f>D61*ČSÚ!E61</f>
        <v>1444.6733614198818</v>
      </c>
      <c r="F61" s="11">
        <f>E61*ČSÚ!F61</f>
        <v>1366.5330110342436</v>
      </c>
      <c r="G61" s="11">
        <f>F61*ČSÚ!G61</f>
        <v>1297.9030326340562</v>
      </c>
      <c r="H61" s="11">
        <f>G61*ČSÚ!H61</f>
        <v>1244.3596852744295</v>
      </c>
      <c r="I61" s="11">
        <f>H61*ČSÚ!I61</f>
        <v>1219.6477320196841</v>
      </c>
      <c r="J61" s="11">
        <f>I61*ČSÚ!J61</f>
        <v>1215.3335795576111</v>
      </c>
      <c r="K61" s="11">
        <f>J61*ČSÚ!K61</f>
        <v>1219.030754261378</v>
      </c>
      <c r="L61" s="11">
        <f>K61*ČSÚ!L61</f>
        <v>1226.3664555930268</v>
      </c>
      <c r="M61" s="11">
        <f>L61*ČSÚ!M61</f>
        <v>1241.5328480167907</v>
      </c>
      <c r="N61" s="11">
        <f>M61*ČSÚ!N61</f>
        <v>1265.7263522807159</v>
      </c>
      <c r="O61" s="11">
        <f>N61*ČSÚ!O61</f>
        <v>1300.5750389713598</v>
      </c>
      <c r="P61" s="11">
        <f>O61*ČSÚ!P61</f>
        <v>1351.6833182202568</v>
      </c>
      <c r="Q61" s="11">
        <f>P61*ČSÚ!Q61</f>
        <v>1415.6988660098418</v>
      </c>
      <c r="R61" s="11">
        <f>Q61*ČSÚ!R61</f>
        <v>1477.2769997656619</v>
      </c>
      <c r="S61" s="11">
        <f>R61*ČSÚ!S61</f>
        <v>1525.4528752203275</v>
      </c>
      <c r="T61" s="11">
        <f>S61*ČSÚ!T61</f>
        <v>1547.6335775198925</v>
      </c>
      <c r="U61" s="11">
        <f>T61*ČSÚ!U61</f>
        <v>1539.6855902760083</v>
      </c>
      <c r="V61" s="11">
        <f>U61*ČSÚ!V61</f>
        <v>1514.755466178972</v>
      </c>
      <c r="W61" s="11">
        <f>V61*ČSÚ!W61</f>
        <v>1488.9737720200912</v>
      </c>
      <c r="X61" s="12">
        <f>W61*ČSÚ!X61</f>
        <v>1470.605194653027</v>
      </c>
    </row>
    <row r="62" spans="1:24" x14ac:dyDescent="0.2">
      <c r="A62" s="15" t="s">
        <v>7</v>
      </c>
      <c r="B62" s="62">
        <f t="shared" si="6"/>
        <v>1917.3506855927119</v>
      </c>
      <c r="C62" s="11">
        <f>B62*ČSÚ!C62</f>
        <v>1906.5157316113068</v>
      </c>
      <c r="D62" s="11">
        <f>C62*ČSÚ!D62</f>
        <v>1887.8861789570367</v>
      </c>
      <c r="E62" s="11">
        <f>D62*ČSÚ!E62</f>
        <v>1876.2430292607032</v>
      </c>
      <c r="F62" s="11">
        <f>E62*ČSÚ!F62</f>
        <v>1860.5178497788108</v>
      </c>
      <c r="G62" s="11">
        <f>F62*ČSÚ!G62</f>
        <v>1835.8127179088251</v>
      </c>
      <c r="H62" s="11">
        <f>G62*ČSÚ!H62</f>
        <v>1797.2989849666342</v>
      </c>
      <c r="I62" s="11">
        <f>H62*ČSÚ!I62</f>
        <v>1731.5836933905675</v>
      </c>
      <c r="J62" s="11">
        <f>I62*ČSÚ!J62</f>
        <v>1643.6391711029466</v>
      </c>
      <c r="K62" s="11">
        <f>J62*ČSÚ!K62</f>
        <v>1558.3732403276599</v>
      </c>
      <c r="L62" s="11">
        <f>K62*ČSÚ!L62</f>
        <v>1483.4804374109619</v>
      </c>
      <c r="M62" s="11">
        <f>L62*ČSÚ!M62</f>
        <v>1425.0158159631101</v>
      </c>
      <c r="N62" s="11">
        <f>M62*ČSÚ!N62</f>
        <v>1397.9681993701731</v>
      </c>
      <c r="O62" s="11">
        <f>N62*ČSÚ!O62</f>
        <v>1393.1523791894729</v>
      </c>
      <c r="P62" s="11">
        <f>O62*ČSÚ!P62</f>
        <v>1397.0599413286347</v>
      </c>
      <c r="Q62" s="11">
        <f>P62*ČSÚ!Q62</f>
        <v>1404.939208124016</v>
      </c>
      <c r="R62" s="11">
        <f>Q62*ČSÚ!R62</f>
        <v>1421.3622581914976</v>
      </c>
      <c r="S62" s="11">
        <f>R62*ČSÚ!S62</f>
        <v>1447.6273360763291</v>
      </c>
      <c r="T62" s="11">
        <f>S62*ČSÚ!T62</f>
        <v>1485.5124723513534</v>
      </c>
      <c r="U62" s="11">
        <f>T62*ČSÚ!U62</f>
        <v>1541.1394288445679</v>
      </c>
      <c r="V62" s="11">
        <f>U62*ČSÚ!V62</f>
        <v>1610.849516382995</v>
      </c>
      <c r="W62" s="11">
        <f>V62*ČSÚ!W62</f>
        <v>1677.8989723138641</v>
      </c>
      <c r="X62" s="12">
        <f>W62*ČSÚ!X62</f>
        <v>1730.3239343555529</v>
      </c>
    </row>
    <row r="63" spans="1:24" x14ac:dyDescent="0.2">
      <c r="A63" s="15" t="s">
        <v>8</v>
      </c>
      <c r="B63" s="62">
        <f t="shared" si="6"/>
        <v>2252.3283803799504</v>
      </c>
      <c r="C63" s="11">
        <f>B63*ČSÚ!C63</f>
        <v>2174.1171278308466</v>
      </c>
      <c r="D63" s="11">
        <f>C63*ČSÚ!D63</f>
        <v>2121.1951057207252</v>
      </c>
      <c r="E63" s="11">
        <f>D63*ČSÚ!E63</f>
        <v>2099.5178447998278</v>
      </c>
      <c r="F63" s="11">
        <f>E63*ČSÚ!F63</f>
        <v>2085.083576258452</v>
      </c>
      <c r="G63" s="11">
        <f>F63*ČSÚ!G63</f>
        <v>2072.8404422024255</v>
      </c>
      <c r="H63" s="11">
        <f>G63*ČSÚ!H63</f>
        <v>2058.4442803477514</v>
      </c>
      <c r="I63" s="11">
        <f>H63*ČSÚ!I63</f>
        <v>2040.5368595041321</v>
      </c>
      <c r="J63" s="11">
        <f>I63*ČSÚ!J63</f>
        <v>2028.2773940109475</v>
      </c>
      <c r="K63" s="11">
        <f>J63*ČSÚ!K63</f>
        <v>2011.6900976709239</v>
      </c>
      <c r="L63" s="11">
        <f>K63*ČSÚ!L63</f>
        <v>1985.6060706235912</v>
      </c>
      <c r="M63" s="11">
        <f>L63*ČSÚ!M63</f>
        <v>1944.9135730385317</v>
      </c>
      <c r="N63" s="11">
        <f>M63*ČSÚ!N63</f>
        <v>1875.4559708060535</v>
      </c>
      <c r="O63" s="11">
        <f>N63*ČSÚ!O63</f>
        <v>1782.5055962219599</v>
      </c>
      <c r="P63" s="11">
        <f>O63*ČSÚ!P63</f>
        <v>1692.3805602661801</v>
      </c>
      <c r="Q63" s="11">
        <f>P63*ČSÚ!Q63</f>
        <v>1613.2003091123752</v>
      </c>
      <c r="R63" s="11">
        <f>Q63*ČSÚ!R63</f>
        <v>1551.3803756574002</v>
      </c>
      <c r="S63" s="11">
        <f>R63*ČSÚ!S63</f>
        <v>1522.7540882258236</v>
      </c>
      <c r="T63" s="11">
        <f>S63*ČSÚ!T63</f>
        <v>1517.6124074272832</v>
      </c>
      <c r="U63" s="11">
        <f>T63*ČSÚ!U63</f>
        <v>1521.692544810561</v>
      </c>
      <c r="V63" s="11">
        <f>U63*ČSÚ!V63</f>
        <v>1529.9671396372221</v>
      </c>
      <c r="W63" s="11">
        <f>V63*ČSÚ!W63</f>
        <v>1547.2757411183854</v>
      </c>
      <c r="X63" s="12">
        <f>W63*ČSÚ!X63</f>
        <v>1574.9874680691207</v>
      </c>
    </row>
    <row r="64" spans="1:24" x14ac:dyDescent="0.2">
      <c r="A64" s="15" t="s">
        <v>9</v>
      </c>
      <c r="B64" s="62">
        <f t="shared" si="6"/>
        <v>2481.3911581902285</v>
      </c>
      <c r="C64" s="11">
        <f>B64*ČSÚ!C64</f>
        <v>2462.3043278495297</v>
      </c>
      <c r="D64" s="11">
        <f>C64*ČSÚ!D64</f>
        <v>2402.6389529721496</v>
      </c>
      <c r="E64" s="11">
        <f>D64*ČSÚ!E64</f>
        <v>2318.4654376897461</v>
      </c>
      <c r="F64" s="11">
        <f>E64*ČSÚ!F64</f>
        <v>2231.1387377816382</v>
      </c>
      <c r="G64" s="11">
        <f>F64*ČSÚ!G64</f>
        <v>2149.1688392507494</v>
      </c>
      <c r="H64" s="11">
        <f>G64*ČSÚ!H64</f>
        <v>2073.688514642648</v>
      </c>
      <c r="I64" s="11">
        <f>H64*ČSÚ!I64</f>
        <v>2024.780608426938</v>
      </c>
      <c r="J64" s="11">
        <f>I64*ČSÚ!J64</f>
        <v>2004.5403627607973</v>
      </c>
      <c r="K64" s="11">
        <f>J64*ČSÚ!K64</f>
        <v>1991.0890113256123</v>
      </c>
      <c r="L64" s="11">
        <f>K64*ČSÚ!L64</f>
        <v>1979.6864557928898</v>
      </c>
      <c r="M64" s="11">
        <f>L64*ČSÚ!M64</f>
        <v>1966.2428454001574</v>
      </c>
      <c r="N64" s="11">
        <f>M64*ČSÚ!N64</f>
        <v>1949.4912295326683</v>
      </c>
      <c r="O64" s="11">
        <f>N64*ČSÚ!O64</f>
        <v>1938.0577098301353</v>
      </c>
      <c r="P64" s="11">
        <f>O64*ČSÚ!P64</f>
        <v>1922.5188572802247</v>
      </c>
      <c r="Q64" s="11">
        <f>P64*ČSÚ!Q64</f>
        <v>1898.0184579176539</v>
      </c>
      <c r="R64" s="11">
        <f>Q64*ČSÚ!R64</f>
        <v>1859.720940557014</v>
      </c>
      <c r="S64" s="11">
        <f>R64*ČSÚ!S64</f>
        <v>1794.2626855775832</v>
      </c>
      <c r="T64" s="11">
        <f>S64*ČSÚ!T64</f>
        <v>1706.6521474462122</v>
      </c>
      <c r="U64" s="11">
        <f>T64*ČSÚ!U64</f>
        <v>1621.7045279185456</v>
      </c>
      <c r="V64" s="11">
        <f>U64*ČSÚ!V64</f>
        <v>1547.0886197176546</v>
      </c>
      <c r="W64" s="11">
        <f>V64*ČSÚ!W64</f>
        <v>1488.8450163040739</v>
      </c>
      <c r="X64" s="12">
        <f>W64*ČSÚ!X64</f>
        <v>1461.8803850940828</v>
      </c>
    </row>
    <row r="65" spans="1:24" x14ac:dyDescent="0.2">
      <c r="A65" s="15" t="s">
        <v>10</v>
      </c>
      <c r="B65" s="62">
        <f t="shared" si="6"/>
        <v>1883.5193842724163</v>
      </c>
      <c r="C65" s="11">
        <f>B65*ČSÚ!C65</f>
        <v>2002.4457599638895</v>
      </c>
      <c r="D65" s="11">
        <f>C65*ČSÚ!D65</f>
        <v>2115.0043825912335</v>
      </c>
      <c r="E65" s="11">
        <f>D65*ČSÚ!E65</f>
        <v>2209.0074064179748</v>
      </c>
      <c r="F65" s="11">
        <f>E65*ČSÚ!F65</f>
        <v>2275.2358815157368</v>
      </c>
      <c r="G65" s="11">
        <f>F65*ČSÚ!G65</f>
        <v>2299.8974132808871</v>
      </c>
      <c r="H65" s="11">
        <f>G65*ČSÚ!H65</f>
        <v>2281.3177942876623</v>
      </c>
      <c r="I65" s="11">
        <f>H65*ČSÚ!I65</f>
        <v>2227.7263425284077</v>
      </c>
      <c r="J65" s="11">
        <f>I65*ČSÚ!J65</f>
        <v>2150.5542676719992</v>
      </c>
      <c r="K65" s="11">
        <f>J65*ČSÚ!K65</f>
        <v>2070.4661414312632</v>
      </c>
      <c r="L65" s="11">
        <f>K65*ČSÚ!L65</f>
        <v>1995.3261748706877</v>
      </c>
      <c r="M65" s="11">
        <f>L65*ČSÚ!M65</f>
        <v>1926.1792463693359</v>
      </c>
      <c r="N65" s="11">
        <f>M65*ČSÚ!N65</f>
        <v>1881.4824719380595</v>
      </c>
      <c r="O65" s="11">
        <f>N65*ČSÚ!O65</f>
        <v>1863.1262407362208</v>
      </c>
      <c r="P65" s="11">
        <f>O65*ČSÚ!P65</f>
        <v>1850.9816313464673</v>
      </c>
      <c r="Q65" s="11">
        <f>P65*ČSÚ!Q65</f>
        <v>1840.7154010197651</v>
      </c>
      <c r="R65" s="11">
        <f>Q65*ČSÚ!R65</f>
        <v>1828.5467714373895</v>
      </c>
      <c r="S65" s="11">
        <f>R65*ČSÚ!S65</f>
        <v>1813.32517537274</v>
      </c>
      <c r="T65" s="11">
        <f>S65*ČSÚ!T65</f>
        <v>1803.0133066800556</v>
      </c>
      <c r="U65" s="11">
        <f>T65*ČSÚ!U65</f>
        <v>1788.879825341189</v>
      </c>
      <c r="V65" s="11">
        <f>U65*ČSÚ!V65</f>
        <v>1766.4521714898979</v>
      </c>
      <c r="W65" s="11">
        <f>V65*ČSÚ!W65</f>
        <v>1731.2529812214152</v>
      </c>
      <c r="X65" s="12">
        <f>W65*ČSÚ!X65</f>
        <v>1670.9430815857484</v>
      </c>
    </row>
    <row r="66" spans="1:24" x14ac:dyDescent="0.2">
      <c r="A66" s="15" t="s">
        <v>11</v>
      </c>
      <c r="B66" s="62">
        <f t="shared" si="6"/>
        <v>1670.3911581086966</v>
      </c>
      <c r="C66" s="11">
        <f>B66*ČSÚ!C66</f>
        <v>1654.2323839713497</v>
      </c>
      <c r="D66" s="11">
        <f>C66*ČSÚ!D66</f>
        <v>1653.4703334462565</v>
      </c>
      <c r="E66" s="11">
        <f>D66*ČSÚ!E66</f>
        <v>1681.0244761167301</v>
      </c>
      <c r="F66" s="11">
        <f>E66*ČSÚ!F66</f>
        <v>1735.1819677684746</v>
      </c>
      <c r="G66" s="11">
        <f>F66*ČSÚ!G66</f>
        <v>1823.5232057300484</v>
      </c>
      <c r="H66" s="11">
        <f>G66*ČSÚ!H66</f>
        <v>1937.903922470115</v>
      </c>
      <c r="I66" s="11">
        <f>H66*ČSÚ!I66</f>
        <v>2048.0001693848903</v>
      </c>
      <c r="J66" s="11">
        <f>I66*ČSÚ!J66</f>
        <v>2139.1654769394563</v>
      </c>
      <c r="K66" s="11">
        <f>J66*ČSÚ!K66</f>
        <v>2203.4891472680629</v>
      </c>
      <c r="L66" s="11">
        <f>K66*ČSÚ!L66</f>
        <v>2227.7662367516814</v>
      </c>
      <c r="M66" s="11">
        <f>L66*ČSÚ!M66</f>
        <v>2210.4348957073025</v>
      </c>
      <c r="N66" s="11">
        <f>M66*ČSÚ!N66</f>
        <v>2159.2831389440057</v>
      </c>
      <c r="O66" s="11">
        <f>N66*ČSÚ!O66</f>
        <v>2085.2675071383628</v>
      </c>
      <c r="P66" s="11">
        <f>O66*ČSÚ!P66</f>
        <v>2008.4278057397275</v>
      </c>
      <c r="Q66" s="11">
        <f>P66*ČSÚ!Q66</f>
        <v>1936.386899288583</v>
      </c>
      <c r="R66" s="11">
        <f>Q66*ČSÚ!R66</f>
        <v>1870.1616415815706</v>
      </c>
      <c r="S66" s="11">
        <f>R66*ČSÚ!S66</f>
        <v>1827.5269200987268</v>
      </c>
      <c r="T66" s="11">
        <f>S66*ČSÚ!T66</f>
        <v>1810.2498427140295</v>
      </c>
      <c r="U66" s="11">
        <f>T66*ČSÚ!U66</f>
        <v>1798.9228935778924</v>
      </c>
      <c r="V66" s="11">
        <f>U66*ČSÚ!V66</f>
        <v>1789.3913637903495</v>
      </c>
      <c r="W66" s="11">
        <f>V66*ČSÚ!W66</f>
        <v>1777.9959952572226</v>
      </c>
      <c r="X66" s="12">
        <f>W66*ČSÚ!X66</f>
        <v>1763.6420776266752</v>
      </c>
    </row>
    <row r="67" spans="1:24" x14ac:dyDescent="0.2">
      <c r="A67" s="15" t="s">
        <v>12</v>
      </c>
      <c r="B67" s="62">
        <f t="shared" si="6"/>
        <v>1426.4255783488939</v>
      </c>
      <c r="C67" s="11">
        <f>B67*ČSÚ!C67</f>
        <v>1470.4556245738554</v>
      </c>
      <c r="D67" s="11">
        <f>C67*ČSÚ!D67</f>
        <v>1520.697825118247</v>
      </c>
      <c r="E67" s="11">
        <f>D67*ČSÚ!E67</f>
        <v>1553.4278412781928</v>
      </c>
      <c r="F67" s="11">
        <f>E67*ČSÚ!F67</f>
        <v>1573.3122305557197</v>
      </c>
      <c r="G67" s="11">
        <f>F67*ČSÚ!G67</f>
        <v>1572.5176793029211</v>
      </c>
      <c r="H67" s="11">
        <f>G67*ČSÚ!H67</f>
        <v>1557.9707510348271</v>
      </c>
      <c r="I67" s="11">
        <f>H67*ČSÚ!I67</f>
        <v>1558.8385750256359</v>
      </c>
      <c r="J67" s="11">
        <f>I67*ČSÚ!J67</f>
        <v>1585.82584034403</v>
      </c>
      <c r="K67" s="11">
        <f>J67*ČSÚ!K67</f>
        <v>1637.8128479622901</v>
      </c>
      <c r="L67" s="11">
        <f>K67*ČSÚ!L67</f>
        <v>1722.0398603050528</v>
      </c>
      <c r="M67" s="11">
        <f>L67*ČSÚ!M67</f>
        <v>1830.8704842078141</v>
      </c>
      <c r="N67" s="11">
        <f>M67*ČSÚ!N67</f>
        <v>1935.6184427395676</v>
      </c>
      <c r="O67" s="11">
        <f>N67*ČSÚ!O67</f>
        <v>2022.3664952244949</v>
      </c>
      <c r="P67" s="11">
        <f>O67*ČSÚ!P67</f>
        <v>2083.7003564851857</v>
      </c>
      <c r="Q67" s="11">
        <f>P67*ČSÚ!Q67</f>
        <v>2107.3079167628575</v>
      </c>
      <c r="R67" s="11">
        <f>Q67*ČSÚ!R67</f>
        <v>2091.7878349430648</v>
      </c>
      <c r="S67" s="11">
        <f>R67*ČSÚ!S67</f>
        <v>2044.2910723009943</v>
      </c>
      <c r="T67" s="11">
        <f>S67*ČSÚ!T67</f>
        <v>1975.0689428388896</v>
      </c>
      <c r="U67" s="11">
        <f>T67*ČSÚ!U67</f>
        <v>1903.1654891202229</v>
      </c>
      <c r="V67" s="11">
        <f>U67*ČSÚ!V67</f>
        <v>1835.839291754133</v>
      </c>
      <c r="W67" s="11">
        <f>V67*ČSÚ!W67</f>
        <v>1774.0612145192554</v>
      </c>
      <c r="X67" s="12">
        <f>W67*ČSÚ!X67</f>
        <v>1734.5488905472373</v>
      </c>
    </row>
    <row r="68" spans="1:24" x14ac:dyDescent="0.2">
      <c r="A68" s="15" t="s">
        <v>13</v>
      </c>
      <c r="B68" s="62">
        <f t="shared" si="6"/>
        <v>1417.9578371110258</v>
      </c>
      <c r="C68" s="11">
        <f>B68*ČSÚ!C68</f>
        <v>1373.9330964271994</v>
      </c>
      <c r="D68" s="11">
        <f>C68*ČSÚ!D68</f>
        <v>1325.6269880906646</v>
      </c>
      <c r="E68" s="11">
        <f>D68*ČSÚ!E68</f>
        <v>1284.0137149442951</v>
      </c>
      <c r="F68" s="11">
        <f>E68*ČSÚ!F68</f>
        <v>1254.5132155205533</v>
      </c>
      <c r="G68" s="11">
        <f>F68*ČSÚ!G68</f>
        <v>1256.9374759892435</v>
      </c>
      <c r="H68" s="11">
        <f>G68*ČSÚ!H68</f>
        <v>1297.2586630810608</v>
      </c>
      <c r="I68" s="11">
        <f>H68*ČSÚ!I68</f>
        <v>1343.0722819823286</v>
      </c>
      <c r="J68" s="11">
        <f>I68*ČSÚ!J68</f>
        <v>1373.0695735689594</v>
      </c>
      <c r="K68" s="11">
        <f>J68*ČSÚ!K68</f>
        <v>1391.5873415290055</v>
      </c>
      <c r="L68" s="11">
        <f>K68*ČSÚ!L68</f>
        <v>1391.98605455244</v>
      </c>
      <c r="M68" s="11">
        <f>L68*ČSÚ!M68</f>
        <v>1380.5854206684598</v>
      </c>
      <c r="N68" s="11">
        <f>M68*ČSÚ!N68</f>
        <v>1382.981963119478</v>
      </c>
      <c r="O68" s="11">
        <f>N68*ČSÚ!O68</f>
        <v>1408.4356319631202</v>
      </c>
      <c r="P68" s="11">
        <f>O68*ČSÚ!P68</f>
        <v>1456.0253361505963</v>
      </c>
      <c r="Q68" s="11">
        <f>P68*ČSÚ!Q68</f>
        <v>1532.3266423357672</v>
      </c>
      <c r="R68" s="11">
        <f>Q68*ČSÚ!R68</f>
        <v>1630.6211294660015</v>
      </c>
      <c r="S68" s="11">
        <f>R68*ČSÚ!S68</f>
        <v>1725.2227237802545</v>
      </c>
      <c r="T68" s="11">
        <f>S68*ČSÚ!T68</f>
        <v>1803.6071456012303</v>
      </c>
      <c r="U68" s="11">
        <f>T68*ČSÚ!U68</f>
        <v>1859.2414713791791</v>
      </c>
      <c r="V68" s="11">
        <f>U68*ČSÚ!V68</f>
        <v>1881.3305993084914</v>
      </c>
      <c r="W68" s="11">
        <f>V68*ČSÚ!W68</f>
        <v>1868.7252977333858</v>
      </c>
      <c r="X68" s="12">
        <f>W68*ČSÚ!X68</f>
        <v>1827.5235305416838</v>
      </c>
    </row>
    <row r="69" spans="1:24" x14ac:dyDescent="0.2">
      <c r="A69" s="15" t="s">
        <v>14</v>
      </c>
      <c r="B69" s="62">
        <f t="shared" si="6"/>
        <v>996.11075812673289</v>
      </c>
      <c r="C69" s="11">
        <f>B69*ČSÚ!C69</f>
        <v>994.22909048901045</v>
      </c>
      <c r="D69" s="11">
        <f>C69*ČSÚ!D69</f>
        <v>992.66077168803008</v>
      </c>
      <c r="E69" s="11">
        <f>D69*ČSÚ!E69</f>
        <v>986.4929958412024</v>
      </c>
      <c r="F69" s="11">
        <f>E69*ČSÚ!F69</f>
        <v>975.54153272793042</v>
      </c>
      <c r="G69" s="11">
        <f>F69*ČSÚ!G69</f>
        <v>956.71698326435501</v>
      </c>
      <c r="H69" s="11">
        <f>G69*ČSÚ!H69</f>
        <v>928.52818489572883</v>
      </c>
      <c r="I69" s="11">
        <f>H69*ČSÚ!I69</f>
        <v>897.62002250170781</v>
      </c>
      <c r="J69" s="11">
        <f>I69*ČSÚ!J69</f>
        <v>871.20896703098003</v>
      </c>
      <c r="K69" s="11">
        <f>J69*ČSÚ!K69</f>
        <v>853.03315988266968</v>
      </c>
      <c r="L69" s="11">
        <f>K69*ČSÚ!L69</f>
        <v>856.56975027122598</v>
      </c>
      <c r="M69" s="11">
        <f>L69*ČSÚ!M69</f>
        <v>885.80094527263236</v>
      </c>
      <c r="N69" s="11">
        <f>M69*ČSÚ!N69</f>
        <v>918.53566369992382</v>
      </c>
      <c r="O69" s="11">
        <f>N69*ČSÚ!O69</f>
        <v>940.26695664403121</v>
      </c>
      <c r="P69" s="11">
        <f>O69*ČSÚ!P69</f>
        <v>954.05588007795257</v>
      </c>
      <c r="Q69" s="11">
        <f>P69*ČSÚ!Q69</f>
        <v>955.55491571905043</v>
      </c>
      <c r="R69" s="11">
        <f>Q69*ČSÚ!R69</f>
        <v>949.23912584883703</v>
      </c>
      <c r="S69" s="11">
        <f>R69*ČSÚ!S69</f>
        <v>952.50488206694286</v>
      </c>
      <c r="T69" s="11">
        <f>S69*ČSÚ!T69</f>
        <v>971.55775103467704</v>
      </c>
      <c r="U69" s="11">
        <f>T69*ČSÚ!U69</f>
        <v>1005.8418928557081</v>
      </c>
      <c r="V69" s="11">
        <f>U69*ČSÚ!V69</f>
        <v>1060.0228985012259</v>
      </c>
      <c r="W69" s="11">
        <f>V69*ČSÚ!W69</f>
        <v>1129.5139078635436</v>
      </c>
      <c r="X69" s="12">
        <f>W69*ČSÚ!X69</f>
        <v>1196.4367164583923</v>
      </c>
    </row>
    <row r="70" spans="1:24" x14ac:dyDescent="0.2">
      <c r="A70" s="15" t="s">
        <v>15</v>
      </c>
      <c r="B70" s="62">
        <f t="shared" si="6"/>
        <v>793.19123036251483</v>
      </c>
      <c r="C70" s="11">
        <f>B70*ČSÚ!C70</f>
        <v>820.09309915220763</v>
      </c>
      <c r="D70" s="11">
        <f>C70*ČSÚ!D70</f>
        <v>847.94459266462059</v>
      </c>
      <c r="E70" s="11">
        <f>D70*ČSÚ!E70</f>
        <v>865.33147163389947</v>
      </c>
      <c r="F70" s="11">
        <f>E70*ČSÚ!F70</f>
        <v>864.54896836731587</v>
      </c>
      <c r="G70" s="11">
        <f>F70*ČSÚ!G70</f>
        <v>862.3014190646935</v>
      </c>
      <c r="H70" s="11">
        <f>G70*ČSÚ!H70</f>
        <v>863.18544471117309</v>
      </c>
      <c r="I70" s="11">
        <f>H70*ČSÚ!I70</f>
        <v>863.98512868820069</v>
      </c>
      <c r="J70" s="11">
        <f>I70*ČSÚ!J70</f>
        <v>861.0737792093347</v>
      </c>
      <c r="K70" s="11">
        <f>J70*ČSÚ!K70</f>
        <v>853.89068036099536</v>
      </c>
      <c r="L70" s="11">
        <f>K70*ČSÚ!L70</f>
        <v>839.59164362332479</v>
      </c>
      <c r="M70" s="11">
        <f>L70*ČSÚ!M70</f>
        <v>816.79908839527161</v>
      </c>
      <c r="N70" s="11">
        <f>M70*ČSÚ!N70</f>
        <v>791.56218663587458</v>
      </c>
      <c r="O70" s="11">
        <f>N70*ČSÚ!O70</f>
        <v>770.37680877571472</v>
      </c>
      <c r="P70" s="11">
        <f>O70*ČSÚ!P70</f>
        <v>756.49323285423429</v>
      </c>
      <c r="Q70" s="11">
        <f>P70*ČSÚ!Q70</f>
        <v>761.88485216809977</v>
      </c>
      <c r="R70" s="11">
        <f>Q70*ČSÚ!R70</f>
        <v>790.0159226959189</v>
      </c>
      <c r="S70" s="11">
        <f>R70*ČSÚ!S70</f>
        <v>821.01929563341321</v>
      </c>
      <c r="T70" s="11">
        <f>S70*ČSÚ!T70</f>
        <v>841.97976237503406</v>
      </c>
      <c r="U70" s="11">
        <f>T70*ČSÚ!U70</f>
        <v>855.73526390956863</v>
      </c>
      <c r="V70" s="11">
        <f>U70*ČSÚ!V70</f>
        <v>858.61693761584957</v>
      </c>
      <c r="W70" s="11">
        <f>V70*ČSÚ!W70</f>
        <v>854.79344860068659</v>
      </c>
      <c r="X70" s="12">
        <f>W70*ČSÚ!X70</f>
        <v>859.71025555319193</v>
      </c>
    </row>
    <row r="71" spans="1:24" x14ac:dyDescent="0.2">
      <c r="A71" s="15" t="s">
        <v>16</v>
      </c>
      <c r="B71" s="62">
        <f t="shared" si="6"/>
        <v>548.30575949995045</v>
      </c>
      <c r="C71" s="11">
        <f>B71*ČSÚ!C71</f>
        <v>588.26962000198444</v>
      </c>
      <c r="D71" s="11">
        <f>C71*ČSÚ!D71</f>
        <v>617.29869034626472</v>
      </c>
      <c r="E71" s="11">
        <f>D71*ČSÚ!E71</f>
        <v>653.02371266990792</v>
      </c>
      <c r="F71" s="11">
        <f>E71*ČSÚ!F71</f>
        <v>706.64564936997738</v>
      </c>
      <c r="G71" s="11">
        <f>F71*ČSÚ!G71</f>
        <v>750.43188808413549</v>
      </c>
      <c r="H71" s="11">
        <f>G71*ČSÚ!H71</f>
        <v>778.86161821609312</v>
      </c>
      <c r="I71" s="11">
        <f>H71*ČSÚ!I71</f>
        <v>807.20624565929188</v>
      </c>
      <c r="J71" s="11">
        <f>I71*ČSÚ!J71</f>
        <v>826.56258061315634</v>
      </c>
      <c r="K71" s="11">
        <f>J71*ČSÚ!K71</f>
        <v>829.38545490624097</v>
      </c>
      <c r="L71" s="11">
        <f>K71*ČSÚ!L71</f>
        <v>830.7543407084039</v>
      </c>
      <c r="M71" s="11">
        <f>L71*ČSÚ!M71</f>
        <v>834.75959916658417</v>
      </c>
      <c r="N71" s="11">
        <f>M71*ČSÚ!N71</f>
        <v>838.53489929556531</v>
      </c>
      <c r="O71" s="11">
        <f>N71*ČSÚ!O71</f>
        <v>838.76123623375349</v>
      </c>
      <c r="P71" s="11">
        <f>O71*ČSÚ!P71</f>
        <v>834.72881734299051</v>
      </c>
      <c r="Q71" s="11">
        <f>P71*ČSÚ!Q71</f>
        <v>823.43913086615748</v>
      </c>
      <c r="R71" s="11">
        <f>Q71*ČSÚ!R71</f>
        <v>803.4599166583987</v>
      </c>
      <c r="S71" s="11">
        <f>R71*ČSÚ!S71</f>
        <v>781.04893838674468</v>
      </c>
      <c r="T71" s="11">
        <f>S71*ČSÚ!T71</f>
        <v>762.83515229685486</v>
      </c>
      <c r="U71" s="11">
        <f>T71*ČSÚ!U71</f>
        <v>751.97641135033234</v>
      </c>
      <c r="V71" s="11">
        <f>U71*ČSÚ!V71</f>
        <v>760.39071336442112</v>
      </c>
      <c r="W71" s="11">
        <f>V71*ČSÚ!W71</f>
        <v>791.37352415914279</v>
      </c>
      <c r="X71" s="12">
        <f>W71*ČSÚ!X71</f>
        <v>824.83517710090291</v>
      </c>
    </row>
    <row r="72" spans="1:24" x14ac:dyDescent="0.2">
      <c r="A72" s="15" t="s">
        <v>17</v>
      </c>
      <c r="B72" s="62">
        <f t="shared" si="6"/>
        <v>379.77352836003877</v>
      </c>
      <c r="C72" s="11">
        <f>B72*ČSÚ!C72</f>
        <v>388.71796618250545</v>
      </c>
      <c r="D72" s="11">
        <f>C72*ČSÚ!D72</f>
        <v>407.34840873874026</v>
      </c>
      <c r="E72" s="11">
        <f>D72*ČSÚ!E72</f>
        <v>433.85315102082518</v>
      </c>
      <c r="F72" s="11">
        <f>E72*ČSÚ!F72</f>
        <v>462.13993563437606</v>
      </c>
      <c r="G72" s="11">
        <f>F72*ČSÚ!G72</f>
        <v>496.95022732303715</v>
      </c>
      <c r="H72" s="11">
        <f>G72*ČSÚ!H72</f>
        <v>536.42896793638363</v>
      </c>
      <c r="I72" s="11">
        <f>H72*ČSÚ!I72</f>
        <v>565.5417440019072</v>
      </c>
      <c r="J72" s="11">
        <f>I72*ČSÚ!J72</f>
        <v>602.07018918044525</v>
      </c>
      <c r="K72" s="11">
        <f>J72*ČSÚ!K72</f>
        <v>655.88512949750566</v>
      </c>
      <c r="L72" s="11">
        <f>K72*ČSÚ!L72</f>
        <v>700.47041394929113</v>
      </c>
      <c r="M72" s="11">
        <f>L72*ČSÚ!M72</f>
        <v>730.37723704599284</v>
      </c>
      <c r="N72" s="11">
        <f>M72*ČSÚ!N72</f>
        <v>759.42384252558486</v>
      </c>
      <c r="O72" s="11">
        <f>N72*ČSÚ!O72</f>
        <v>780.70795375210753</v>
      </c>
      <c r="P72" s="11">
        <f>O72*ČSÚ!P72</f>
        <v>787.77907946940957</v>
      </c>
      <c r="Q72" s="11">
        <f>P72*ČSÚ!Q72</f>
        <v>793.46518637083477</v>
      </c>
      <c r="R72" s="11">
        <f>Q72*ČSÚ!R72</f>
        <v>801.09990294072588</v>
      </c>
      <c r="S72" s="11">
        <f>R72*ČSÚ!S72</f>
        <v>808.34444122805542</v>
      </c>
      <c r="T72" s="11">
        <f>S72*ČSÚ!T72</f>
        <v>812.3397755717134</v>
      </c>
      <c r="U72" s="11">
        <f>T72*ČSÚ!U72</f>
        <v>812.12757334786409</v>
      </c>
      <c r="V72" s="11">
        <f>U72*ČSÚ!V72</f>
        <v>804.41984095901398</v>
      </c>
      <c r="W72" s="11">
        <f>V72*ČSÚ!W72</f>
        <v>787.67411922965607</v>
      </c>
      <c r="X72" s="12">
        <f>W72*ČSÚ!X72</f>
        <v>768.66718885691444</v>
      </c>
    </row>
    <row r="73" spans="1:24" x14ac:dyDescent="0.2">
      <c r="A73" s="15" t="s">
        <v>18</v>
      </c>
      <c r="B73" s="62">
        <f t="shared" si="6"/>
        <v>292.60912756384039</v>
      </c>
      <c r="C73" s="11">
        <f>B73*ČSÚ!C73</f>
        <v>296.13480979372412</v>
      </c>
      <c r="D73" s="11">
        <f>C73*ČSÚ!D73</f>
        <v>297.77712849880209</v>
      </c>
      <c r="E73" s="11">
        <f>D73*ČSÚ!E73</f>
        <v>297.46216326769121</v>
      </c>
      <c r="F73" s="11">
        <f>E73*ČSÚ!F73</f>
        <v>297.72570560392677</v>
      </c>
      <c r="G73" s="11">
        <f>F73*ČSÚ!G73</f>
        <v>302.72015426868455</v>
      </c>
      <c r="H73" s="11">
        <f>G73*ČSÚ!H73</f>
        <v>313.19114123765547</v>
      </c>
      <c r="I73" s="11">
        <f>H73*ČSÚ!I73</f>
        <v>331.86086600829765</v>
      </c>
      <c r="J73" s="11">
        <f>I73*ČSÚ!J73</f>
        <v>357.09665166832218</v>
      </c>
      <c r="K73" s="11">
        <f>J73*ČSÚ!K73</f>
        <v>383.28054695260897</v>
      </c>
      <c r="L73" s="11">
        <f>K73*ČSÚ!L73</f>
        <v>415.42307018056431</v>
      </c>
      <c r="M73" s="11">
        <f>L73*ČSÚ!M73</f>
        <v>451.80155437386765</v>
      </c>
      <c r="N73" s="11">
        <f>M73*ČSÚ!N73</f>
        <v>479.04604686495628</v>
      </c>
      <c r="O73" s="11">
        <f>N73*ČSÚ!O73</f>
        <v>514.02647110383896</v>
      </c>
      <c r="P73" s="11">
        <f>O73*ČSÚ!P73</f>
        <v>564.95120668497611</v>
      </c>
      <c r="Q73" s="11">
        <f>P73*ČSÚ!Q73</f>
        <v>607.49079647051929</v>
      </c>
      <c r="R73" s="11">
        <f>Q73*ČSÚ!R73</f>
        <v>636.56080172967904</v>
      </c>
      <c r="S73" s="11">
        <f>R73*ČSÚ!S73</f>
        <v>663.7988663589083</v>
      </c>
      <c r="T73" s="11">
        <f>S73*ČSÚ!T73</f>
        <v>685.42540758487689</v>
      </c>
      <c r="U73" s="11">
        <f>T73*ČSÚ!U73</f>
        <v>696.66452404604672</v>
      </c>
      <c r="V73" s="11">
        <f>U73*ČSÚ!V73</f>
        <v>706.69520247764842</v>
      </c>
      <c r="W73" s="11">
        <f>V73*ČSÚ!W73</f>
        <v>717.67399053351244</v>
      </c>
      <c r="X73" s="12">
        <f>W73*ČSÚ!X73</f>
        <v>728.16104715713186</v>
      </c>
    </row>
    <row r="74" spans="1:24" x14ac:dyDescent="0.2">
      <c r="A74" s="15" t="s">
        <v>19</v>
      </c>
      <c r="B74" s="62">
        <f t="shared" si="6"/>
        <v>107.18275965579348</v>
      </c>
      <c r="C74" s="11">
        <f>B74*ČSÚ!C74</f>
        <v>114.25425255153093</v>
      </c>
      <c r="D74" s="11">
        <f>C74*ČSÚ!D74</f>
        <v>122.55363217930758</v>
      </c>
      <c r="E74" s="11">
        <f>D74*ČSÚ!E74</f>
        <v>130.23704222533522</v>
      </c>
      <c r="F74" s="11">
        <f>E74*ČSÚ!F74</f>
        <v>136.80198118871323</v>
      </c>
      <c r="G74" s="11">
        <f>F74*ČSÚ!G74</f>
        <v>141.38933360016009</v>
      </c>
      <c r="H74" s="11">
        <f>G74*ČSÚ!H74</f>
        <v>144.05583350010005</v>
      </c>
      <c r="I74" s="11">
        <f>H74*ČSÚ!I74</f>
        <v>145.94426655993595</v>
      </c>
      <c r="J74" s="11">
        <f>I74*ČSÚ!J74</f>
        <v>147.20052031218731</v>
      </c>
      <c r="K74" s="11">
        <f>J74*ČSÚ!K74</f>
        <v>148.95117070242145</v>
      </c>
      <c r="L74" s="11">
        <f>K74*ČSÚ!L74</f>
        <v>153.41289773864318</v>
      </c>
      <c r="M74" s="11">
        <f>L74*ČSÚ!M74</f>
        <v>160.80858515109065</v>
      </c>
      <c r="N74" s="11">
        <f>M74*ČSÚ!N74</f>
        <v>172.86051630978588</v>
      </c>
      <c r="O74" s="11">
        <f>N74*ČSÚ!O74</f>
        <v>188.31648989393636</v>
      </c>
      <c r="P74" s="11">
        <f>O74*ČSÚ!P74</f>
        <v>203.80488292975787</v>
      </c>
      <c r="Q74" s="11">
        <f>P74*ČSÚ!Q74</f>
        <v>222.92830698419053</v>
      </c>
      <c r="R74" s="11">
        <f>Q74*ČSÚ!R74</f>
        <v>244.58855313187914</v>
      </c>
      <c r="S74" s="11">
        <f>R74*ČSÚ!S74</f>
        <v>260.8104362617571</v>
      </c>
      <c r="T74" s="11">
        <f>S74*ČSÚ!T74</f>
        <v>282.53552131278775</v>
      </c>
      <c r="U74" s="11">
        <f>T74*ČSÚ!U74</f>
        <v>314.1080148088854</v>
      </c>
      <c r="V74" s="11">
        <f>U74*ČSÚ!V74</f>
        <v>340.34750850510312</v>
      </c>
      <c r="W74" s="11">
        <f>V74*ČSÚ!W74</f>
        <v>358.18631178707227</v>
      </c>
      <c r="X74" s="12">
        <f>W74*ČSÚ!X74</f>
        <v>374.28662197318391</v>
      </c>
    </row>
    <row r="75" spans="1:24" x14ac:dyDescent="0.2">
      <c r="A75" s="15" t="s">
        <v>20</v>
      </c>
      <c r="B75" s="62">
        <f t="shared" si="6"/>
        <v>14.53681626928471</v>
      </c>
      <c r="C75" s="11">
        <f>B75*ČSÚ!C75</f>
        <v>16.287868162692842</v>
      </c>
      <c r="D75" s="11">
        <f>C75*ČSÚ!D75</f>
        <v>17.691795231416545</v>
      </c>
      <c r="E75" s="11">
        <f>D75*ČSÚ!E75</f>
        <v>19.041725105189336</v>
      </c>
      <c r="F75" s="11">
        <f>E75*ČSÚ!F75</f>
        <v>20.464936886395506</v>
      </c>
      <c r="G75" s="11">
        <f>F75*ČSÚ!G75</f>
        <v>22.100280504908831</v>
      </c>
      <c r="H75" s="11">
        <f>G75*ČSÚ!H75</f>
        <v>23.851332398316966</v>
      </c>
      <c r="I75" s="11">
        <f>H75*ČSÚ!I75</f>
        <v>25.787517531556798</v>
      </c>
      <c r="J75" s="11">
        <f>I75*ČSÚ!J75</f>
        <v>27.681276297335202</v>
      </c>
      <c r="K75" s="11">
        <f>J75*ČSÚ!K75</f>
        <v>29.320476858345021</v>
      </c>
      <c r="L75" s="11">
        <f>K75*ČSÚ!L75</f>
        <v>30.51227208976157</v>
      </c>
      <c r="M75" s="11">
        <f>L75*ČSÚ!M75</f>
        <v>31.29523141654979</v>
      </c>
      <c r="N75" s="11">
        <f>M75*ČSÚ!N75</f>
        <v>31.997194950911638</v>
      </c>
      <c r="O75" s="11">
        <f>N75*ČSÚ!O75</f>
        <v>32.610448807854134</v>
      </c>
      <c r="P75" s="11">
        <f>O75*ČSÚ!P75</f>
        <v>33.404978962131835</v>
      </c>
      <c r="Q75" s="11">
        <f>P75*ČSÚ!Q75</f>
        <v>34.928471248246844</v>
      </c>
      <c r="R75" s="11">
        <f>Q75*ČSÚ!R75</f>
        <v>37.16935483870968</v>
      </c>
      <c r="S75" s="11">
        <f>R75*ČSÚ!S75</f>
        <v>40.62903225806452</v>
      </c>
      <c r="T75" s="11">
        <f>S75*ČSÚ!T75</f>
        <v>44.875525946704073</v>
      </c>
      <c r="U75" s="11">
        <f>T75*ČSÚ!U75</f>
        <v>48.979312762973358</v>
      </c>
      <c r="V75" s="11">
        <f>U75*ČSÚ!V75</f>
        <v>54.147615708274905</v>
      </c>
      <c r="W75" s="11">
        <f>V75*ČSÚ!W75</f>
        <v>60.01016830294531</v>
      </c>
      <c r="X75" s="12">
        <f>W75*ČSÚ!X75</f>
        <v>64.318373071528768</v>
      </c>
    </row>
    <row r="76" spans="1:24" x14ac:dyDescent="0.2">
      <c r="A76" s="15" t="s">
        <v>21</v>
      </c>
      <c r="B76" s="63">
        <f t="shared" si="6"/>
        <v>3.27</v>
      </c>
      <c r="C76" s="48">
        <f>B76*ČSÚ!C76</f>
        <v>2.87</v>
      </c>
      <c r="D76" s="48">
        <f>C76*ČSÚ!D76</f>
        <v>2.58</v>
      </c>
      <c r="E76" s="48">
        <f>D76*ČSÚ!E76</f>
        <v>2.99</v>
      </c>
      <c r="F76" s="48">
        <f>E76*ČSÚ!F76</f>
        <v>3.5000000000000004</v>
      </c>
      <c r="G76" s="48">
        <f>F76*ČSÚ!G76</f>
        <v>4.0400000000000009</v>
      </c>
      <c r="H76" s="48">
        <f>G76*ČSÚ!H76</f>
        <v>4.5100000000000016</v>
      </c>
      <c r="I76" s="48">
        <f>H76*ČSÚ!I76</f>
        <v>4.8800000000000017</v>
      </c>
      <c r="J76" s="48">
        <f>I76*ČSÚ!J76</f>
        <v>5.3200000000000021</v>
      </c>
      <c r="K76" s="48">
        <f>J76*ČSÚ!K76</f>
        <v>5.8100000000000023</v>
      </c>
      <c r="L76" s="48">
        <f>K76*ČSÚ!L76</f>
        <v>6.3600000000000021</v>
      </c>
      <c r="M76" s="48">
        <f>L76*ČSÚ!M76</f>
        <v>6.9600000000000017</v>
      </c>
      <c r="N76" s="48">
        <f>M76*ČSÚ!N76</f>
        <v>7.6100000000000021</v>
      </c>
      <c r="O76" s="48">
        <f>N76*ČSÚ!O76</f>
        <v>8.2300000000000022</v>
      </c>
      <c r="P76" s="48">
        <f>O76*ČSÚ!P76</f>
        <v>8.8100000000000023</v>
      </c>
      <c r="Q76" s="48">
        <f>P76*ČSÚ!Q76</f>
        <v>9.2600000000000016</v>
      </c>
      <c r="R76" s="48">
        <f>Q76*ČSÚ!R76</f>
        <v>9.5800000000000018</v>
      </c>
      <c r="S76" s="48">
        <f>R76*ČSÚ!S76</f>
        <v>9.9100000000000019</v>
      </c>
      <c r="T76" s="48">
        <f>S76*ČSÚ!T76</f>
        <v>10.200000000000003</v>
      </c>
      <c r="U76" s="48">
        <f>T76*ČSÚ!U76</f>
        <v>10.590000000000003</v>
      </c>
      <c r="V76" s="48">
        <f>U76*ČSÚ!V76</f>
        <v>11.250000000000004</v>
      </c>
      <c r="W76" s="48">
        <f>V76*ČSÚ!W76</f>
        <v>12.150000000000004</v>
      </c>
      <c r="X76" s="64">
        <f>W76*ČSÚ!X76</f>
        <v>13.490000000000004</v>
      </c>
    </row>
    <row r="77" spans="1:24" x14ac:dyDescent="0.2">
      <c r="A77" s="16" t="s">
        <v>24</v>
      </c>
      <c r="B77" s="18">
        <f>SUM(B56:B76)</f>
        <v>20435.095881936402</v>
      </c>
      <c r="C77" s="18">
        <f>SUM(C56:C76)</f>
        <v>20474.765298256043</v>
      </c>
      <c r="D77" s="18">
        <f t="shared" ref="D77:X77" si="7">SUM(D56:D76)</f>
        <v>20494.398351717347</v>
      </c>
      <c r="E77" s="18">
        <f t="shared" si="7"/>
        <v>20520.155661860044</v>
      </c>
      <c r="F77" s="18">
        <f t="shared" si="7"/>
        <v>20548.423247512321</v>
      </c>
      <c r="G77" s="18">
        <f t="shared" si="7"/>
        <v>20582.542698916484</v>
      </c>
      <c r="H77" s="18">
        <f t="shared" si="7"/>
        <v>20620.075304969654</v>
      </c>
      <c r="I77" s="18">
        <f t="shared" si="7"/>
        <v>20659.972203096688</v>
      </c>
      <c r="J77" s="18">
        <f t="shared" si="7"/>
        <v>20704.852839116433</v>
      </c>
      <c r="K77" s="18">
        <f t="shared" si="7"/>
        <v>20754.394907930757</v>
      </c>
      <c r="L77" s="18">
        <f t="shared" si="7"/>
        <v>20802.363226581183</v>
      </c>
      <c r="M77" s="18">
        <f t="shared" si="7"/>
        <v>20841.267331055988</v>
      </c>
      <c r="N77" s="18">
        <f t="shared" si="7"/>
        <v>20872.848796633109</v>
      </c>
      <c r="O77" s="18">
        <f t="shared" si="7"/>
        <v>20903.731586807065</v>
      </c>
      <c r="P77" s="18">
        <f t="shared" si="7"/>
        <v>20934.61830035154</v>
      </c>
      <c r="Q77" s="18">
        <f t="shared" si="7"/>
        <v>20959.542933584111</v>
      </c>
      <c r="R77" s="18">
        <f t="shared" si="7"/>
        <v>20973.779745990454</v>
      </c>
      <c r="S77" s="18">
        <f t="shared" si="7"/>
        <v>20980.438865036042</v>
      </c>
      <c r="T77" s="18">
        <f t="shared" si="7"/>
        <v>20983.980612993568</v>
      </c>
      <c r="U77" s="18">
        <f t="shared" si="7"/>
        <v>20984.233370072368</v>
      </c>
      <c r="V77" s="18">
        <f t="shared" si="7"/>
        <v>20975.419631060046</v>
      </c>
      <c r="W77" s="18">
        <f t="shared" si="7"/>
        <v>20955.6534270427</v>
      </c>
      <c r="X77" s="18">
        <f t="shared" si="7"/>
        <v>20933.078055332629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8">D54</f>
        <v>2020</v>
      </c>
      <c r="E78" s="7">
        <f t="shared" si="8"/>
        <v>2021</v>
      </c>
      <c r="F78" s="7">
        <f t="shared" si="8"/>
        <v>2022</v>
      </c>
      <c r="G78" s="7">
        <f t="shared" si="8"/>
        <v>2023</v>
      </c>
      <c r="H78" s="7">
        <f t="shared" si="8"/>
        <v>2024</v>
      </c>
      <c r="I78" s="7">
        <f t="shared" si="8"/>
        <v>2025</v>
      </c>
      <c r="J78" s="7">
        <f t="shared" si="8"/>
        <v>2026</v>
      </c>
      <c r="K78" s="7">
        <f t="shared" si="8"/>
        <v>2027</v>
      </c>
      <c r="L78" s="7">
        <f t="shared" si="8"/>
        <v>2028</v>
      </c>
      <c r="M78" s="7">
        <f t="shared" si="8"/>
        <v>2029</v>
      </c>
      <c r="N78" s="7">
        <f t="shared" si="8"/>
        <v>2030</v>
      </c>
      <c r="O78" s="7">
        <f t="shared" si="8"/>
        <v>2031</v>
      </c>
      <c r="P78" s="7">
        <f t="shared" si="8"/>
        <v>2032</v>
      </c>
      <c r="Q78" s="7">
        <f t="shared" si="8"/>
        <v>2033</v>
      </c>
      <c r="R78" s="7">
        <f t="shared" si="8"/>
        <v>2034</v>
      </c>
      <c r="S78" s="7">
        <f t="shared" si="8"/>
        <v>2035</v>
      </c>
      <c r="T78" s="7">
        <f t="shared" si="8"/>
        <v>2036</v>
      </c>
      <c r="U78" s="7">
        <f t="shared" si="8"/>
        <v>2037</v>
      </c>
      <c r="V78" s="7">
        <f t="shared" si="8"/>
        <v>2038</v>
      </c>
      <c r="W78" s="7">
        <f t="shared" si="8"/>
        <v>2039</v>
      </c>
      <c r="X78" s="7">
        <f t="shared" si="8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3.8421258659135868</v>
      </c>
      <c r="C80" s="60">
        <f>B80*ČSÚ!C81</f>
        <v>3.7664877341053953</v>
      </c>
      <c r="D80" s="60">
        <f>C80*ČSÚ!D81</f>
        <v>3.7129980476944389</v>
      </c>
      <c r="E80" s="60">
        <f>D80*ČSÚ!E81</f>
        <v>3.7071938621571601</v>
      </c>
      <c r="F80" s="60">
        <f>E80*ČSÚ!F81</f>
        <v>3.7429988144398787</v>
      </c>
      <c r="G80" s="60">
        <f>F80*ČSÚ!G81</f>
        <v>3.7795930815201646</v>
      </c>
      <c r="H80" s="60">
        <f>G80*ČSÚ!H81</f>
        <v>3.7984209612172921</v>
      </c>
      <c r="I80" s="60">
        <f>H80*ČSÚ!I81</f>
        <v>3.793270001719379</v>
      </c>
      <c r="J80" s="60">
        <f>I80*ČSÚ!J81</f>
        <v>3.7672022000859515</v>
      </c>
      <c r="K80" s="60">
        <f>J80*ČSÚ!K81</f>
        <v>3.7169310128064517</v>
      </c>
      <c r="L80" s="60">
        <f>K80*ČSÚ!L81</f>
        <v>3.6542757485306487</v>
      </c>
      <c r="M80" s="60">
        <f>L80*ČSÚ!M81</f>
        <v>3.5909672582154801</v>
      </c>
      <c r="N80" s="60">
        <f>M80*ČSÚ!N81</f>
        <v>3.5275635057695709</v>
      </c>
      <c r="O80" s="60">
        <f>N80*ČSÚ!O81</f>
        <v>3.465343725520011</v>
      </c>
      <c r="P80" s="60">
        <f>O80*ČSÚ!P81</f>
        <v>3.4058661337482041</v>
      </c>
      <c r="Q80" s="60">
        <f>P80*ČSÚ!Q81</f>
        <v>3.3509679286898657</v>
      </c>
      <c r="R80" s="60">
        <f>Q80*ČSÚ!R81</f>
        <v>3.3025679618356314</v>
      </c>
      <c r="S80" s="60">
        <f>R80*ČSÚ!S81</f>
        <v>3.2624081692904761</v>
      </c>
      <c r="T80" s="60">
        <f>S80*ČSÚ!T81</f>
        <v>3.2318630475122307</v>
      </c>
      <c r="U80" s="60">
        <f>T80*ČSÚ!U81</f>
        <v>3.211932848873674</v>
      </c>
      <c r="V80" s="60">
        <f>U80*ČSÚ!V81</f>
        <v>3.2032844082899916</v>
      </c>
      <c r="W80" s="60">
        <f>V80*ČSÚ!W81</f>
        <v>3.2062511432187759</v>
      </c>
      <c r="X80" s="61">
        <f>W80*ČSÚ!X81</f>
        <v>3.2207786181567473</v>
      </c>
    </row>
    <row r="81" spans="1:24" x14ac:dyDescent="0.2">
      <c r="A81" s="15" t="s">
        <v>2</v>
      </c>
      <c r="B81" s="62">
        <f t="shared" ref="B81:B100" si="9">F31</f>
        <v>47.22699007236627</v>
      </c>
      <c r="C81" s="11">
        <f>B81*ČSÚ!C82</f>
        <v>49.62840055215937</v>
      </c>
      <c r="D81" s="11">
        <f>C81*ČSÚ!D82</f>
        <v>51.49089873068305</v>
      </c>
      <c r="E81" s="11">
        <f>D81*ČSÚ!E82</f>
        <v>52.337169991695326</v>
      </c>
      <c r="F81" s="11">
        <f>E81*ČSÚ!F82</f>
        <v>52.069377428174491</v>
      </c>
      <c r="G81" s="11">
        <f>F81*ČSÚ!G82</f>
        <v>51.124280100234948</v>
      </c>
      <c r="H81" s="11">
        <f>G81*ČSÚ!H82</f>
        <v>50.110660967929093</v>
      </c>
      <c r="I81" s="11">
        <f>H81*ČSÚ!I82</f>
        <v>49.393070418266149</v>
      </c>
      <c r="J81" s="11">
        <f>I81*ČSÚ!J82</f>
        <v>49.316995029166542</v>
      </c>
      <c r="K81" s="11">
        <f>J81*ČSÚ!K82</f>
        <v>49.790442929414091</v>
      </c>
      <c r="L81" s="11">
        <f>K81*ČSÚ!L82</f>
        <v>50.274321970483804</v>
      </c>
      <c r="M81" s="11">
        <f>L81*ČSÚ!M82</f>
        <v>50.523590266682511</v>
      </c>
      <c r="N81" s="11">
        <f>M81*ČSÚ!N82</f>
        <v>50.455967698593973</v>
      </c>
      <c r="O81" s="11">
        <f>N81*ČSÚ!O82</f>
        <v>50.112099745973538</v>
      </c>
      <c r="P81" s="11">
        <f>O81*ČSÚ!P82</f>
        <v>49.448373449349205</v>
      </c>
      <c r="Q81" s="11">
        <f>P81*ČSÚ!Q82</f>
        <v>48.620986150170161</v>
      </c>
      <c r="R81" s="11">
        <f>Q81*ČSÚ!R82</f>
        <v>47.784966182724496</v>
      </c>
      <c r="S81" s="11">
        <f>R81*ČSÚ!S82</f>
        <v>46.947507437234393</v>
      </c>
      <c r="T81" s="11">
        <f>S81*ČSÚ!T82</f>
        <v>46.125695402977541</v>
      </c>
      <c r="U81" s="11">
        <f>T81*ČSÚ!U82</f>
        <v>45.340212514342724</v>
      </c>
      <c r="V81" s="11">
        <f>U81*ČSÚ!V82</f>
        <v>44.615158303574262</v>
      </c>
      <c r="W81" s="11">
        <f>V81*ČSÚ!W82</f>
        <v>43.975891233705354</v>
      </c>
      <c r="X81" s="12">
        <f>W81*ČSÚ!X82</f>
        <v>43.445521677074773</v>
      </c>
    </row>
    <row r="82" spans="1:24" x14ac:dyDescent="0.2">
      <c r="A82" s="15" t="s">
        <v>3</v>
      </c>
      <c r="B82" s="62">
        <f t="shared" si="9"/>
        <v>471.08277806253204</v>
      </c>
      <c r="C82" s="11">
        <f>B82*ČSÚ!C83</f>
        <v>477.434884692879</v>
      </c>
      <c r="D82" s="11">
        <f>C82*ČSÚ!D83</f>
        <v>487.81009644164203</v>
      </c>
      <c r="E82" s="11">
        <f>D82*ČSÚ!E83</f>
        <v>503.23947082686038</v>
      </c>
      <c r="F82" s="11">
        <f>E82*ČSÚ!F83</f>
        <v>525.53283176290836</v>
      </c>
      <c r="G82" s="11">
        <f>F82*ČSÚ!G83</f>
        <v>554.01775043367331</v>
      </c>
      <c r="H82" s="11">
        <f>G82*ČSÚ!H83</f>
        <v>581.70617977806626</v>
      </c>
      <c r="I82" s="11">
        <f>H82*ČSÚ!I83</f>
        <v>603.1436274458531</v>
      </c>
      <c r="J82" s="11">
        <f>I82*ČSÚ!J83</f>
        <v>612.96004563580016</v>
      </c>
      <c r="K82" s="11">
        <f>J82*ČSÚ!K83</f>
        <v>609.86791560697873</v>
      </c>
      <c r="L82" s="11">
        <f>K82*ČSÚ!L83</f>
        <v>598.92974019821452</v>
      </c>
      <c r="M82" s="11">
        <f>L82*ČSÚ!M83</f>
        <v>587.19611798837445</v>
      </c>
      <c r="N82" s="11">
        <f>M82*ČSÚ!N83</f>
        <v>578.8944890539492</v>
      </c>
      <c r="O82" s="11">
        <f>N82*ČSÚ!O83</f>
        <v>578.02606548213248</v>
      </c>
      <c r="P82" s="11">
        <f>O82*ČSÚ!P83</f>
        <v>583.52330136951457</v>
      </c>
      <c r="Q82" s="11">
        <f>P82*ČSÚ!Q83</f>
        <v>589.14251271656372</v>
      </c>
      <c r="R82" s="11">
        <f>Q82*ČSÚ!R83</f>
        <v>592.04177556556999</v>
      </c>
      <c r="S82" s="11">
        <f>R82*ČSÚ!S83</f>
        <v>591.26717927042023</v>
      </c>
      <c r="T82" s="11">
        <f>S82*ČSÚ!T83</f>
        <v>587.29203031563395</v>
      </c>
      <c r="U82" s="11">
        <f>T82*ČSÚ!U83</f>
        <v>579.60966140721007</v>
      </c>
      <c r="V82" s="11">
        <f>U82*ČSÚ!V83</f>
        <v>570.02989645952277</v>
      </c>
      <c r="W82" s="11">
        <f>V82*ČSÚ!W83</f>
        <v>560.3500490833909</v>
      </c>
      <c r="X82" s="12">
        <f>W82*ČSÚ!X83</f>
        <v>550.65456382781451</v>
      </c>
    </row>
    <row r="83" spans="1:24" x14ac:dyDescent="0.2">
      <c r="A83" s="15" t="s">
        <v>4</v>
      </c>
      <c r="B83" s="62">
        <f t="shared" si="9"/>
        <v>871.77178882305611</v>
      </c>
      <c r="C83" s="11">
        <f>B83*ČSÚ!C84</f>
        <v>835.0740650391233</v>
      </c>
      <c r="D83" s="11">
        <f>C83*ČSÚ!D84</f>
        <v>817.61068506027584</v>
      </c>
      <c r="E83" s="11">
        <f>D83*ČSÚ!E84</f>
        <v>812.67678682642804</v>
      </c>
      <c r="F83" s="11">
        <f>E83*ČSÚ!F84</f>
        <v>814.21721098297803</v>
      </c>
      <c r="G83" s="11">
        <f>F83*ČSÚ!G84</f>
        <v>818.55380189081666</v>
      </c>
      <c r="H83" s="11">
        <f>G83*ČSÚ!H84</f>
        <v>828.02513998715528</v>
      </c>
      <c r="I83" s="11">
        <f>H83*ČSÚ!I84</f>
        <v>845.77844106576174</v>
      </c>
      <c r="J83" s="11">
        <f>I83*ČSÚ!J84</f>
        <v>871.72463298152911</v>
      </c>
      <c r="K83" s="11">
        <f>J83*ČSÚ!K84</f>
        <v>909.16113161605233</v>
      </c>
      <c r="L83" s="11">
        <f>K83*ČSÚ!L84</f>
        <v>956.95968979798045</v>
      </c>
      <c r="M83" s="11">
        <f>L83*ČSÚ!M84</f>
        <v>1003.4256588286072</v>
      </c>
      <c r="N83" s="11">
        <f>M83*ČSÚ!N84</f>
        <v>1039.4317636034766</v>
      </c>
      <c r="O83" s="11">
        <f>N83*ČSÚ!O84</f>
        <v>1055.9817174668187</v>
      </c>
      <c r="P83" s="11">
        <f>O83*ČSÚ!P84</f>
        <v>1050.9203238095829</v>
      </c>
      <c r="Q83" s="11">
        <f>P83*ČSÚ!Q84</f>
        <v>1032.7251550307417</v>
      </c>
      <c r="R83" s="11">
        <f>Q83*ČSÚ!R84</f>
        <v>1013.2043831511959</v>
      </c>
      <c r="S83" s="11">
        <f>R83*ČSÚ!S84</f>
        <v>999.42614486205423</v>
      </c>
      <c r="T83" s="11">
        <f>S83*ČSÚ!T84</f>
        <v>998.08656966015644</v>
      </c>
      <c r="U83" s="11">
        <f>T83*ČSÚ!U84</f>
        <v>1007.4077076686683</v>
      </c>
      <c r="V83" s="11">
        <f>U83*ČSÚ!V84</f>
        <v>1016.9296946318323</v>
      </c>
      <c r="W83" s="11">
        <f>V83*ČSÚ!W84</f>
        <v>1021.8950300933649</v>
      </c>
      <c r="X83" s="12">
        <f>W83*ČSÚ!X84</f>
        <v>1020.7108945172414</v>
      </c>
    </row>
    <row r="84" spans="1:24" x14ac:dyDescent="0.2">
      <c r="A84" s="15" t="s">
        <v>5</v>
      </c>
      <c r="B84" s="62">
        <f t="shared" si="9"/>
        <v>659.77944284341982</v>
      </c>
      <c r="C84" s="11">
        <f>B84*ČSÚ!C85</f>
        <v>644.57595195000306</v>
      </c>
      <c r="D84" s="11">
        <f>C84*ČSÚ!D85</f>
        <v>618.98218612724509</v>
      </c>
      <c r="E84" s="11">
        <f>D84*ČSÚ!E85</f>
        <v>586.0062797206208</v>
      </c>
      <c r="F84" s="11">
        <f>E84*ČSÚ!F85</f>
        <v>555.17114383048875</v>
      </c>
      <c r="G84" s="11">
        <f>F84*ČSÚ!G85</f>
        <v>527.63862386392168</v>
      </c>
      <c r="H84" s="11">
        <f>G84*ČSÚ!H85</f>
        <v>505.94849779987538</v>
      </c>
      <c r="I84" s="11">
        <f>H84*ČSÚ!I85</f>
        <v>495.32102951753325</v>
      </c>
      <c r="J84" s="11">
        <f>I84*ČSÚ!J85</f>
        <v>492.58928573169948</v>
      </c>
      <c r="K84" s="11">
        <f>J84*ČSÚ!K85</f>
        <v>493.58127657666563</v>
      </c>
      <c r="L84" s="11">
        <f>K84*ČSÚ!L85</f>
        <v>496.18236300703273</v>
      </c>
      <c r="M84" s="11">
        <f>L84*ČSÚ!M85</f>
        <v>501.73329050120481</v>
      </c>
      <c r="N84" s="11">
        <f>M84*ČSÚ!N85</f>
        <v>512.04617607384637</v>
      </c>
      <c r="O84" s="11">
        <f>N84*ČSÚ!O85</f>
        <v>527.06976183935149</v>
      </c>
      <c r="P84" s="11">
        <f>O84*ČSÚ!P85</f>
        <v>548.70058956514765</v>
      </c>
      <c r="Q84" s="11">
        <f>P84*ČSÚ!Q85</f>
        <v>576.29039775680394</v>
      </c>
      <c r="R84" s="11">
        <f>Q84*ČSÚ!R85</f>
        <v>603.11435283410958</v>
      </c>
      <c r="S84" s="11">
        <f>R84*ČSÚ!S85</f>
        <v>623.9230442770463</v>
      </c>
      <c r="T84" s="11">
        <f>S84*ČSÚ!T85</f>
        <v>633.54344586571472</v>
      </c>
      <c r="U84" s="11">
        <f>T84*ČSÚ!U85</f>
        <v>630.73833294950362</v>
      </c>
      <c r="V84" s="11">
        <f>U84*ČSÚ!V85</f>
        <v>620.38122488731938</v>
      </c>
      <c r="W84" s="11">
        <f>V84*ČSÚ!W85</f>
        <v>609.25926876736492</v>
      </c>
      <c r="X84" s="12">
        <f>W84*ČSÚ!X85</f>
        <v>601.43992857097555</v>
      </c>
    </row>
    <row r="85" spans="1:24" x14ac:dyDescent="0.2">
      <c r="A85" s="15" t="s">
        <v>6</v>
      </c>
      <c r="B85" s="62">
        <f t="shared" si="9"/>
        <v>878.10193442173136</v>
      </c>
      <c r="C85" s="11">
        <f>B85*ČSÚ!C86</f>
        <v>875.39011869880608</v>
      </c>
      <c r="D85" s="11">
        <f>C85*ČSÚ!D86</f>
        <v>869.44637875100216</v>
      </c>
      <c r="E85" s="11">
        <f>D85*ČSÚ!E86</f>
        <v>864.88292675068988</v>
      </c>
      <c r="F85" s="11">
        <f>E85*ČSÚ!F86</f>
        <v>857.49888633593798</v>
      </c>
      <c r="G85" s="11">
        <f>F85*ČSÚ!G86</f>
        <v>844.65620717231945</v>
      </c>
      <c r="H85" s="11">
        <f>G85*ČSÚ!H86</f>
        <v>824.84832496932017</v>
      </c>
      <c r="I85" s="11">
        <f>H85*ČSÚ!I86</f>
        <v>792.89790966302428</v>
      </c>
      <c r="J85" s="11">
        <f>I85*ČSÚ!J86</f>
        <v>752.05563939064041</v>
      </c>
      <c r="K85" s="11">
        <f>J85*ČSÚ!K86</f>
        <v>713.86892310419171</v>
      </c>
      <c r="L85" s="11">
        <f>K85*ČSÚ!L86</f>
        <v>679.78806335720208</v>
      </c>
      <c r="M85" s="11">
        <f>L85*ČSÚ!M86</f>
        <v>652.9674682035859</v>
      </c>
      <c r="N85" s="11">
        <f>M85*ČSÚ!N86</f>
        <v>639.88598922296478</v>
      </c>
      <c r="O85" s="11">
        <f>N85*ČSÚ!O86</f>
        <v>636.61030586931599</v>
      </c>
      <c r="P85" s="11">
        <f>O85*ČSÚ!P86</f>
        <v>637.95933729625756</v>
      </c>
      <c r="Q85" s="11">
        <f>P85*ČSÚ!Q86</f>
        <v>641.30878603840461</v>
      </c>
      <c r="R85" s="11">
        <f>Q85*ČSÚ!R86</f>
        <v>648.32524977148751</v>
      </c>
      <c r="S85" s="11">
        <f>R85*ČSÚ!S86</f>
        <v>661.25794771429025</v>
      </c>
      <c r="T85" s="11">
        <f>S85*ČSÚ!T86</f>
        <v>680.04561708653478</v>
      </c>
      <c r="U85" s="11">
        <f>T85*ČSÚ!U86</f>
        <v>707.0424990160534</v>
      </c>
      <c r="V85" s="11">
        <f>U85*ČSÚ!V86</f>
        <v>741.44342553347587</v>
      </c>
      <c r="W85" s="11">
        <f>V85*ČSÚ!W86</f>
        <v>774.89290356535389</v>
      </c>
      <c r="X85" s="12">
        <f>W85*ČSÚ!X86</f>
        <v>800.86582188165175</v>
      </c>
    </row>
    <row r="86" spans="1:24" x14ac:dyDescent="0.2">
      <c r="A86" s="15" t="s">
        <v>7</v>
      </c>
      <c r="B86" s="62">
        <f t="shared" si="9"/>
        <v>999.69697052327331</v>
      </c>
      <c r="C86" s="11">
        <f>B86*ČSÚ!C87</f>
        <v>962.25869814697546</v>
      </c>
      <c r="D86" s="11">
        <f>C86*ČSÚ!D87</f>
        <v>938.24353851797639</v>
      </c>
      <c r="E86" s="11">
        <f>D86*ČSÚ!E87</f>
        <v>928.07357781987434</v>
      </c>
      <c r="F86" s="11">
        <f>E86*ČSÚ!F87</f>
        <v>919.93426345627893</v>
      </c>
      <c r="G86" s="11">
        <f>F86*ČSÚ!G87</f>
        <v>915.27201271488661</v>
      </c>
      <c r="H86" s="11">
        <f>G86*ČSÚ!H87</f>
        <v>911.77307267463118</v>
      </c>
      <c r="I86" s="11">
        <f>H86*ČSÚ!I87</f>
        <v>905.9204874215668</v>
      </c>
      <c r="J86" s="11">
        <f>I86*ČSÚ!J87</f>
        <v>901.34059495990095</v>
      </c>
      <c r="K86" s="11">
        <f>J86*ČSÚ!K87</f>
        <v>893.86014683411747</v>
      </c>
      <c r="L86" s="11">
        <f>K86*ČSÚ!L87</f>
        <v>880.77032775008695</v>
      </c>
      <c r="M86" s="11">
        <f>L86*ČSÚ!M87</f>
        <v>860.52177257045446</v>
      </c>
      <c r="N86" s="11">
        <f>M86*ČSÚ!N87</f>
        <v>827.79465116413655</v>
      </c>
      <c r="O86" s="11">
        <f>N86*ČSÚ!O87</f>
        <v>785.93348179690156</v>
      </c>
      <c r="P86" s="11">
        <f>O86*ČSÚ!P87</f>
        <v>746.80043044560693</v>
      </c>
      <c r="Q86" s="11">
        <f>P86*ČSÚ!Q87</f>
        <v>711.88180668969176</v>
      </c>
      <c r="R86" s="11">
        <f>Q86*ČSÚ!R87</f>
        <v>684.42046779338693</v>
      </c>
      <c r="S86" s="11">
        <f>R86*ČSÚ!S87</f>
        <v>671.07456593333177</v>
      </c>
      <c r="T86" s="11">
        <f>S86*ČSÚ!T87</f>
        <v>667.79953746608271</v>
      </c>
      <c r="U86" s="11">
        <f>T86*ČSÚ!U87</f>
        <v>669.27555226055608</v>
      </c>
      <c r="V86" s="11">
        <f>U86*ČSÚ!V87</f>
        <v>672.80795035195047</v>
      </c>
      <c r="W86" s="11">
        <f>V86*ČSÚ!W87</f>
        <v>680.10695289271155</v>
      </c>
      <c r="X86" s="12">
        <f>W86*ČSÚ!X87</f>
        <v>693.48502595578486</v>
      </c>
    </row>
    <row r="87" spans="1:24" x14ac:dyDescent="0.2">
      <c r="A87" s="15" t="s">
        <v>8</v>
      </c>
      <c r="B87" s="62">
        <f t="shared" si="9"/>
        <v>1250.1818488459519</v>
      </c>
      <c r="C87" s="11">
        <f>B87*ČSÚ!C88</f>
        <v>1240.4195330391553</v>
      </c>
      <c r="D87" s="11">
        <f>C87*ČSÚ!D88</f>
        <v>1206.8451840909036</v>
      </c>
      <c r="E87" s="11">
        <f>D87*ČSÚ!E88</f>
        <v>1160.8438230932743</v>
      </c>
      <c r="F87" s="11">
        <f>E87*ČSÚ!F88</f>
        <v>1115.1691997080788</v>
      </c>
      <c r="G87" s="11">
        <f>F87*ČSÚ!G88</f>
        <v>1071.6499462872584</v>
      </c>
      <c r="H87" s="11">
        <f>G87*ČSÚ!H88</f>
        <v>1031.3582564245562</v>
      </c>
      <c r="I87" s="11">
        <f>H87*ČSÚ!I88</f>
        <v>1006.2859496351416</v>
      </c>
      <c r="J87" s="11">
        <f>I87*ČSÚ!J88</f>
        <v>995.58186071015314</v>
      </c>
      <c r="K87" s="11">
        <f>J87*ČSÚ!K88</f>
        <v>987.03039605531751</v>
      </c>
      <c r="L87" s="11">
        <f>K87*ČSÚ!L88</f>
        <v>982.18287290614035</v>
      </c>
      <c r="M87" s="11">
        <f>L87*ČSÚ!M88</f>
        <v>978.56404792136811</v>
      </c>
      <c r="N87" s="11">
        <f>M87*ČSÚ!N88</f>
        <v>972.43977695889873</v>
      </c>
      <c r="O87" s="11">
        <f>N87*ČSÚ!O88</f>
        <v>967.66776040083028</v>
      </c>
      <c r="P87" s="11">
        <f>O87*ČSÚ!P88</f>
        <v>959.8027193015281</v>
      </c>
      <c r="Q87" s="11">
        <f>P87*ČSÚ!Q88</f>
        <v>945.97128465752917</v>
      </c>
      <c r="R87" s="11">
        <f>Q87*ČSÚ!R88</f>
        <v>924.51917569999796</v>
      </c>
      <c r="S87" s="11">
        <f>R87*ČSÚ!S88</f>
        <v>889.78202524867243</v>
      </c>
      <c r="T87" s="11">
        <f>S87*ČSÚ!T88</f>
        <v>845.32374440388219</v>
      </c>
      <c r="U87" s="11">
        <f>T87*ČSÚ!U88</f>
        <v>803.76903519899849</v>
      </c>
      <c r="V87" s="11">
        <f>U87*ČSÚ!V88</f>
        <v>766.70490889441453</v>
      </c>
      <c r="W87" s="11">
        <f>V87*ČSÚ!W88</f>
        <v>737.57309319757508</v>
      </c>
      <c r="X87" s="12">
        <f>W87*ČSÚ!X88</f>
        <v>723.45336066025209</v>
      </c>
    </row>
    <row r="88" spans="1:24" x14ac:dyDescent="0.2">
      <c r="A88" s="15" t="s">
        <v>9</v>
      </c>
      <c r="B88" s="62">
        <f t="shared" si="9"/>
        <v>1492.8605355912796</v>
      </c>
      <c r="C88" s="11">
        <f>B88*ČSÚ!C89</f>
        <v>1585.5386275671369</v>
      </c>
      <c r="D88" s="11">
        <f>C88*ČSÚ!D89</f>
        <v>1677.2615649121431</v>
      </c>
      <c r="E88" s="11">
        <f>D88*ČSÚ!E89</f>
        <v>1752.6244692627531</v>
      </c>
      <c r="F88" s="11">
        <f>E88*ČSÚ!F89</f>
        <v>1805.3787029709176</v>
      </c>
      <c r="G88" s="11">
        <f>F88*ČSÚ!G89</f>
        <v>1827.038238864639</v>
      </c>
      <c r="H88" s="11">
        <f>G88*ČSÚ!H89</f>
        <v>1812.3577529837362</v>
      </c>
      <c r="I88" s="11">
        <f>H88*ČSÚ!I89</f>
        <v>1764.2167556123943</v>
      </c>
      <c r="J88" s="11">
        <f>I88*ČSÚ!J89</f>
        <v>1697.5345212892287</v>
      </c>
      <c r="K88" s="11">
        <f>J88*ČSÚ!K89</f>
        <v>1631.3218377719859</v>
      </c>
      <c r="L88" s="11">
        <f>K88*ČSÚ!L89</f>
        <v>1568.2615658620284</v>
      </c>
      <c r="M88" s="11">
        <f>L88*ČSÚ!M89</f>
        <v>1509.8968020112989</v>
      </c>
      <c r="N88" s="11">
        <f>M88*ČSÚ!N89</f>
        <v>1473.6450718412075</v>
      </c>
      <c r="O88" s="11">
        <f>N88*ČSÚ!O89</f>
        <v>1458.2622663787963</v>
      </c>
      <c r="P88" s="11">
        <f>O88*ČSÚ!P89</f>
        <v>1445.9997664856585</v>
      </c>
      <c r="Q88" s="11">
        <f>P88*ČSÚ!Q89</f>
        <v>1439.1170345868754</v>
      </c>
      <c r="R88" s="11">
        <f>Q88*ČSÚ!R89</f>
        <v>1434.0161877977482</v>
      </c>
      <c r="S88" s="11">
        <f>R88*ČSÚ!S89</f>
        <v>1425.2733123216558</v>
      </c>
      <c r="T88" s="11">
        <f>S88*ČSÚ!T89</f>
        <v>1418.4909117916598</v>
      </c>
      <c r="U88" s="11">
        <f>T88*ČSÚ!U89</f>
        <v>1407.1915930388764</v>
      </c>
      <c r="V88" s="11">
        <f>U88*ČSÚ!V89</f>
        <v>1387.2095976312726</v>
      </c>
      <c r="W88" s="11">
        <f>V88*ČSÚ!W89</f>
        <v>1356.1289462084592</v>
      </c>
      <c r="X88" s="12">
        <f>W88*ČSÚ!X89</f>
        <v>1305.6923671192726</v>
      </c>
    </row>
    <row r="89" spans="1:24" x14ac:dyDescent="0.2">
      <c r="A89" s="15" t="s">
        <v>10</v>
      </c>
      <c r="B89" s="62">
        <f t="shared" si="9"/>
        <v>1326.4293332625828</v>
      </c>
      <c r="C89" s="11">
        <f>B89*ČSÚ!C90</f>
        <v>1310.0687686588876</v>
      </c>
      <c r="D89" s="11">
        <f>C89*ČSÚ!D90</f>
        <v>1307.3462093719861</v>
      </c>
      <c r="E89" s="11">
        <f>D89*ČSÚ!E90</f>
        <v>1327.5559763862934</v>
      </c>
      <c r="F89" s="11">
        <f>E89*ČSÚ!F90</f>
        <v>1368.9392653761547</v>
      </c>
      <c r="G89" s="11">
        <f>F89*ČSÚ!G90</f>
        <v>1436.0007096916213</v>
      </c>
      <c r="H89" s="11">
        <f>G89*ČSÚ!H90</f>
        <v>1524.6215657960984</v>
      </c>
      <c r="I89" s="11">
        <f>H89*ČSÚ!I90</f>
        <v>1613.0116636704179</v>
      </c>
      <c r="J89" s="11">
        <f>I89*ČSÚ!J90</f>
        <v>1685.4348433336638</v>
      </c>
      <c r="K89" s="11">
        <f>J89*ČSÚ!K90</f>
        <v>1736.1764450860512</v>
      </c>
      <c r="L89" s="11">
        <f>K89*ČSÚ!L90</f>
        <v>1757.140539424151</v>
      </c>
      <c r="M89" s="11">
        <f>L89*ČSÚ!M90</f>
        <v>1743.3202544969809</v>
      </c>
      <c r="N89" s="11">
        <f>M89*ČSÚ!N90</f>
        <v>1697.4342713018593</v>
      </c>
      <c r="O89" s="11">
        <f>N89*ČSÚ!O90</f>
        <v>1633.7488780679423</v>
      </c>
      <c r="P89" s="11">
        <f>O89*ČSÚ!P90</f>
        <v>1570.5133664255932</v>
      </c>
      <c r="Q89" s="11">
        <f>P89*ČSÚ!Q90</f>
        <v>1510.3048598023702</v>
      </c>
      <c r="R89" s="11">
        <f>Q89*ČSÚ!R90</f>
        <v>1454.6048648187812</v>
      </c>
      <c r="S89" s="11">
        <f>R89*ČSÚ!S90</f>
        <v>1420.0919658242847</v>
      </c>
      <c r="T89" s="11">
        <f>S89*ČSÚ!T90</f>
        <v>1405.5522581795642</v>
      </c>
      <c r="U89" s="11">
        <f>T89*ČSÚ!U90</f>
        <v>1393.9891377893978</v>
      </c>
      <c r="V89" s="11">
        <f>U89*ČSÚ!V90</f>
        <v>1387.5880208335132</v>
      </c>
      <c r="W89" s="11">
        <f>V89*ČSÚ!W90</f>
        <v>1382.883655569964</v>
      </c>
      <c r="X89" s="12">
        <f>W89*ČSÚ!X90</f>
        <v>1374.6752556686436</v>
      </c>
    </row>
    <row r="90" spans="1:24" x14ac:dyDescent="0.2">
      <c r="A90" s="15" t="s">
        <v>11</v>
      </c>
      <c r="B90" s="62">
        <f t="shared" si="9"/>
        <v>1364.8849795543504</v>
      </c>
      <c r="C90" s="11">
        <f>B90*ČSÚ!C91</f>
        <v>1399.7061674289978</v>
      </c>
      <c r="D90" s="11">
        <f>C90*ČSÚ!D91</f>
        <v>1443.1778881997816</v>
      </c>
      <c r="E90" s="11">
        <f>D90*ČSÚ!E91</f>
        <v>1470.6913582366194</v>
      </c>
      <c r="F90" s="11">
        <f>E90*ČSÚ!F91</f>
        <v>1484.8993492126488</v>
      </c>
      <c r="G90" s="11">
        <f>F90*ČSÚ!G91</f>
        <v>1479.3331288811517</v>
      </c>
      <c r="H90" s="11">
        <f>G90*ČSÚ!H91</f>
        <v>1461.3705130927704</v>
      </c>
      <c r="I90" s="11">
        <f>H90*ČSÚ!I91</f>
        <v>1459.1733785030451</v>
      </c>
      <c r="J90" s="11">
        <f>I90*ČSÚ!J91</f>
        <v>1482.1392399573608</v>
      </c>
      <c r="K90" s="11">
        <f>J90*ČSÚ!K91</f>
        <v>1528.6711771008725</v>
      </c>
      <c r="L90" s="11">
        <f>K90*ČSÚ!L91</f>
        <v>1603.811865731733</v>
      </c>
      <c r="M90" s="11">
        <f>L90*ČSÚ!M91</f>
        <v>1703.0027444529151</v>
      </c>
      <c r="N90" s="11">
        <f>M90*ČSÚ!N91</f>
        <v>1801.9241839372712</v>
      </c>
      <c r="O90" s="11">
        <f>N90*ČSÚ!O91</f>
        <v>1882.9925357782975</v>
      </c>
      <c r="P90" s="11">
        <f>O90*ČSÚ!P91</f>
        <v>1939.8398336227222</v>
      </c>
      <c r="Q90" s="11">
        <f>P90*ČSÚ!Q91</f>
        <v>1963.5044846424639</v>
      </c>
      <c r="R90" s="11">
        <f>Q90*ČSÚ!R91</f>
        <v>1948.4487458237388</v>
      </c>
      <c r="S90" s="11">
        <f>R90*ČSÚ!S91</f>
        <v>1897.623305394224</v>
      </c>
      <c r="T90" s="11">
        <f>S90*ČSÚ!T91</f>
        <v>1826.9009821347252</v>
      </c>
      <c r="U90" s="11">
        <f>T90*ČSÚ!U91</f>
        <v>1756.6759166537583</v>
      </c>
      <c r="V90" s="11">
        <f>U90*ČSÚ!V91</f>
        <v>1689.848414232277</v>
      </c>
      <c r="W90" s="11">
        <f>V90*ČSÚ!W91</f>
        <v>1628.0745404234535</v>
      </c>
      <c r="X90" s="12">
        <f>W90*ČSÚ!X91</f>
        <v>1589.9193158134506</v>
      </c>
    </row>
    <row r="91" spans="1:24" x14ac:dyDescent="0.2">
      <c r="A91" s="15" t="s">
        <v>12</v>
      </c>
      <c r="B91" s="62">
        <f t="shared" si="9"/>
        <v>1258.6787504438998</v>
      </c>
      <c r="C91" s="11">
        <f>B91*ČSÚ!C92</f>
        <v>1212.3324185951719</v>
      </c>
      <c r="D91" s="11">
        <f>C91*ČSÚ!D92</f>
        <v>1160.2111235745938</v>
      </c>
      <c r="E91" s="11">
        <f>D91*ČSÚ!E92</f>
        <v>1114.5148946464044</v>
      </c>
      <c r="F91" s="11">
        <f>E91*ČSÚ!F92</f>
        <v>1080.8703019245052</v>
      </c>
      <c r="G91" s="11">
        <f>F91*ČSÚ!G92</f>
        <v>1075.2578644827895</v>
      </c>
      <c r="H91" s="11">
        <f>G91*ČSÚ!H92</f>
        <v>1103.185791305604</v>
      </c>
      <c r="I91" s="11">
        <f>H91*ČSÚ!I92</f>
        <v>1137.9627643863762</v>
      </c>
      <c r="J91" s="11">
        <f>I91*ČSÚ!J92</f>
        <v>1160.0185659160643</v>
      </c>
      <c r="K91" s="11">
        <f>J91*ČSÚ!K92</f>
        <v>1171.5490598355095</v>
      </c>
      <c r="L91" s="11">
        <f>K91*ČSÚ!L92</f>
        <v>1167.5583465270943</v>
      </c>
      <c r="M91" s="11">
        <f>L91*ČSÚ!M92</f>
        <v>1153.9167846999214</v>
      </c>
      <c r="N91" s="11">
        <f>M91*ČSÚ!N92</f>
        <v>1152.747306076561</v>
      </c>
      <c r="O91" s="11">
        <f>N91*ČSÚ!O92</f>
        <v>1171.4041999456067</v>
      </c>
      <c r="P91" s="11">
        <f>O91*ČSÚ!P92</f>
        <v>1208.6367248186309</v>
      </c>
      <c r="Q91" s="11">
        <f>P91*ČSÚ!Q92</f>
        <v>1268.4691591004896</v>
      </c>
      <c r="R91" s="11">
        <f>Q91*ČSÚ!R92</f>
        <v>1347.3294698962668</v>
      </c>
      <c r="S91" s="11">
        <f>R91*ČSÚ!S92</f>
        <v>1425.9689576891435</v>
      </c>
      <c r="T91" s="11">
        <f>S91*ČSÚ!T92</f>
        <v>1490.4404416159332</v>
      </c>
      <c r="U91" s="11">
        <f>T91*ČSÚ!U92</f>
        <v>1535.7215232986698</v>
      </c>
      <c r="V91" s="11">
        <f>U91*ČSÚ!V92</f>
        <v>1554.7917978291448</v>
      </c>
      <c r="W91" s="11">
        <f>V91*ČSÚ!W92</f>
        <v>1543.309001678326</v>
      </c>
      <c r="X91" s="12">
        <f>W91*ČSÚ!X92</f>
        <v>1503.5219963077504</v>
      </c>
    </row>
    <row r="92" spans="1:24" x14ac:dyDescent="0.2">
      <c r="A92" s="15" t="s">
        <v>13</v>
      </c>
      <c r="B92" s="62">
        <f t="shared" si="9"/>
        <v>1209.1115064385338</v>
      </c>
      <c r="C92" s="11">
        <f>B92*ČSÚ!C93</f>
        <v>1202.5561672014294</v>
      </c>
      <c r="D92" s="11">
        <f>C92*ČSÚ!D93</f>
        <v>1195.6241602863865</v>
      </c>
      <c r="E92" s="11">
        <f>D92*ČSÚ!E93</f>
        <v>1181.1901887857362</v>
      </c>
      <c r="F92" s="11">
        <f>E92*ČSÚ!F93</f>
        <v>1160.2950449674661</v>
      </c>
      <c r="G92" s="11">
        <f>F92*ČSÚ!G93</f>
        <v>1131.8533311806748</v>
      </c>
      <c r="H92" s="11">
        <f>G92*ČSÚ!H93</f>
        <v>1090.9221101780295</v>
      </c>
      <c r="I92" s="11">
        <f>H92*ČSÚ!I93</f>
        <v>1044.4697340013915</v>
      </c>
      <c r="J92" s="11">
        <f>I92*ČSÚ!J93</f>
        <v>1004.2323745107381</v>
      </c>
      <c r="K92" s="11">
        <f>J92*ČSÚ!K93</f>
        <v>974.87872845104312</v>
      </c>
      <c r="L92" s="11">
        <f>K92*ČSÚ!L93</f>
        <v>970.78329347907197</v>
      </c>
      <c r="M92" s="11">
        <f>L92*ČSÚ!M93</f>
        <v>996.83614120314837</v>
      </c>
      <c r="N92" s="11">
        <f>M92*ČSÚ!N93</f>
        <v>1028.9008033132689</v>
      </c>
      <c r="O92" s="11">
        <f>N92*ČSÚ!O93</f>
        <v>1049.3664138145916</v>
      </c>
      <c r="P92" s="11">
        <f>O92*ČSÚ!P93</f>
        <v>1060.2666477577404</v>
      </c>
      <c r="Q92" s="11">
        <f>P92*ČSÚ!Q93</f>
        <v>1057.2070489001001</v>
      </c>
      <c r="R92" s="11">
        <f>Q92*ČSÚ!R93</f>
        <v>1045.5815644717977</v>
      </c>
      <c r="S92" s="11">
        <f>R92*ČSÚ!S93</f>
        <v>1045.30567191822</v>
      </c>
      <c r="T92" s="11">
        <f>S92*ČSÚ!T93</f>
        <v>1062.9396666301282</v>
      </c>
      <c r="U92" s="11">
        <f>T92*ČSÚ!U93</f>
        <v>1097.3750222395543</v>
      </c>
      <c r="V92" s="11">
        <f>U92*ČSÚ!V93</f>
        <v>1152.3222457844358</v>
      </c>
      <c r="W92" s="11">
        <f>V92*ČSÚ!W93</f>
        <v>1224.5796620022961</v>
      </c>
      <c r="X92" s="12">
        <f>W92*ČSÚ!X93</f>
        <v>1296.6305718177778</v>
      </c>
    </row>
    <row r="93" spans="1:24" x14ac:dyDescent="0.2">
      <c r="A93" s="15" t="s">
        <v>14</v>
      </c>
      <c r="B93" s="62">
        <f t="shared" si="9"/>
        <v>1149.7318414198899</v>
      </c>
      <c r="C93" s="11">
        <f>B93*ČSÚ!C94</f>
        <v>1179.7096122490202</v>
      </c>
      <c r="D93" s="11">
        <f>C93*ČSÚ!D94</f>
        <v>1209.8426351869643</v>
      </c>
      <c r="E93" s="11">
        <f>D93*ČSÚ!E94</f>
        <v>1226.6451475090357</v>
      </c>
      <c r="F93" s="11">
        <f>E93*ČSÚ!F94</f>
        <v>1218.7043549889136</v>
      </c>
      <c r="G93" s="11">
        <f>F93*ČSÚ!G94</f>
        <v>1208.3747970672705</v>
      </c>
      <c r="H93" s="11">
        <f>G93*ČSÚ!H94</f>
        <v>1203.4508352979612</v>
      </c>
      <c r="I93" s="11">
        <f>H93*ČSÚ!I94</f>
        <v>1197.7911902402959</v>
      </c>
      <c r="J93" s="11">
        <f>I93*ČSÚ!J94</f>
        <v>1184.9511351499939</v>
      </c>
      <c r="K93" s="11">
        <f>J93*ČSÚ!K94</f>
        <v>1165.5657922903845</v>
      </c>
      <c r="L93" s="11">
        <f>K93*ČSÚ!L94</f>
        <v>1138.3913805624481</v>
      </c>
      <c r="M93" s="11">
        <f>L93*ČSÚ!M94</f>
        <v>1098.4386617420334</v>
      </c>
      <c r="N93" s="11">
        <f>M93*ČSÚ!N94</f>
        <v>1052.8986312328325</v>
      </c>
      <c r="O93" s="11">
        <f>N93*ČSÚ!O94</f>
        <v>1013.7221729564867</v>
      </c>
      <c r="P93" s="11">
        <f>O93*ČSÚ!P94</f>
        <v>985.57390709144579</v>
      </c>
      <c r="Q93" s="11">
        <f>P93*ČSÚ!Q94</f>
        <v>982.96284889775973</v>
      </c>
      <c r="R93" s="11">
        <f>Q93*ČSÚ!R94</f>
        <v>1010.7176918052385</v>
      </c>
      <c r="S93" s="11">
        <f>R93*ČSÚ!S94</f>
        <v>1044.2997814787611</v>
      </c>
      <c r="T93" s="11">
        <f>S93*ČSÚ!T94</f>
        <v>1065.955686429772</v>
      </c>
      <c r="U93" s="11">
        <f>T93*ČSÚ!U94</f>
        <v>1077.8218873829694</v>
      </c>
      <c r="V93" s="11">
        <f>U93*ČSÚ!V94</f>
        <v>1075.6130732893917</v>
      </c>
      <c r="W93" s="11">
        <f>V93*ČSÚ!W94</f>
        <v>1064.9324338944084</v>
      </c>
      <c r="X93" s="12">
        <f>W93*ČSÚ!X94</f>
        <v>1065.8851172894019</v>
      </c>
    </row>
    <row r="94" spans="1:24" x14ac:dyDescent="0.2">
      <c r="A94" s="15" t="s">
        <v>15</v>
      </c>
      <c r="B94" s="62">
        <f t="shared" si="9"/>
        <v>1103.8899266063963</v>
      </c>
      <c r="C94" s="11">
        <f>B94*ČSÚ!C95</f>
        <v>1175.2132000834288</v>
      </c>
      <c r="D94" s="11">
        <f>C94*ČSÚ!D95</f>
        <v>1229.1105443955041</v>
      </c>
      <c r="E94" s="11">
        <f>D94*ČSÚ!E95</f>
        <v>1294.7239384890909</v>
      </c>
      <c r="F94" s="11">
        <f>E94*ČSÚ!F95</f>
        <v>1388.7762481046234</v>
      </c>
      <c r="G94" s="11">
        <f>F94*ČSÚ!G95</f>
        <v>1460.812628769386</v>
      </c>
      <c r="H94" s="11">
        <f>G94*ČSÚ!H95</f>
        <v>1502.145225308919</v>
      </c>
      <c r="I94" s="11">
        <f>H94*ČSÚ!I95</f>
        <v>1542.7622037199199</v>
      </c>
      <c r="J94" s="11">
        <f>I94*ČSÚ!J95</f>
        <v>1567.2614531237364</v>
      </c>
      <c r="K94" s="11">
        <f>J94*ČSÚ!K95</f>
        <v>1561.1925092056238</v>
      </c>
      <c r="L94" s="11">
        <f>K94*ČSÚ!L95</f>
        <v>1551.8342328370654</v>
      </c>
      <c r="M94" s="11">
        <f>L94*ČSÚ!M95</f>
        <v>1548.856257046051</v>
      </c>
      <c r="N94" s="11">
        <f>M94*ČSÚ!N95</f>
        <v>1544.7408250717911</v>
      </c>
      <c r="O94" s="11">
        <f>N94*ČSÚ!O95</f>
        <v>1531.4428825851035</v>
      </c>
      <c r="P94" s="11">
        <f>O94*ČSÚ!P95</f>
        <v>1509.5600334968324</v>
      </c>
      <c r="Q94" s="11">
        <f>P94*ČSÚ!Q95</f>
        <v>1477.1387658631256</v>
      </c>
      <c r="R94" s="11">
        <f>Q94*ČSÚ!R95</f>
        <v>1427.6606773623362</v>
      </c>
      <c r="S94" s="11">
        <f>R94*ČSÚ!S95</f>
        <v>1370.8657073649065</v>
      </c>
      <c r="T94" s="11">
        <f>S94*ČSÚ!T95</f>
        <v>1322.6355564426449</v>
      </c>
      <c r="U94" s="11">
        <f>T94*ČSÚ!U95</f>
        <v>1288.9613293488064</v>
      </c>
      <c r="V94" s="11">
        <f>U94*ČSÚ!V95</f>
        <v>1288.7780306702703</v>
      </c>
      <c r="W94" s="11">
        <f>V94*ČSÚ!W95</f>
        <v>1328.1269839763281</v>
      </c>
      <c r="X94" s="12">
        <f>W94*ČSÚ!X95</f>
        <v>1374.5367028172359</v>
      </c>
    </row>
    <row r="95" spans="1:24" x14ac:dyDescent="0.2">
      <c r="A95" s="15" t="s">
        <v>16</v>
      </c>
      <c r="B95" s="62">
        <f t="shared" si="9"/>
        <v>963.82387956370349</v>
      </c>
      <c r="C95" s="11">
        <f>B95*ČSÚ!C96</f>
        <v>975.88350448600499</v>
      </c>
      <c r="D95" s="11">
        <f>C95*ČSÚ!D96</f>
        <v>1008.1879748925128</v>
      </c>
      <c r="E95" s="11">
        <f>D95*ČSÚ!E96</f>
        <v>1057.66575095495</v>
      </c>
      <c r="F95" s="11">
        <f>E95*ČSÚ!F96</f>
        <v>1112.2771960796158</v>
      </c>
      <c r="G95" s="11">
        <f>F95*ČSÚ!G96</f>
        <v>1182.782693829779</v>
      </c>
      <c r="H95" s="11">
        <f>G95*ČSÚ!H96</f>
        <v>1264.921398825433</v>
      </c>
      <c r="I95" s="11">
        <f>H95*ČSÚ!I96</f>
        <v>1328.0845172030126</v>
      </c>
      <c r="J95" s="11">
        <f>I95*ČSÚ!J96</f>
        <v>1405.2061517199413</v>
      </c>
      <c r="K95" s="11">
        <f>J95*ČSÚ!K96</f>
        <v>1514.2125017427672</v>
      </c>
      <c r="L95" s="11">
        <f>K95*ČSÚ!L96</f>
        <v>1598.7664631109817</v>
      </c>
      <c r="M95" s="11">
        <f>L95*ČSÚ!M96</f>
        <v>1649.1437139604413</v>
      </c>
      <c r="N95" s="11">
        <f>M95*ČSÚ!N96</f>
        <v>1697.4521727997494</v>
      </c>
      <c r="O95" s="11">
        <f>N95*ČSÚ!O96</f>
        <v>1729.2569349912446</v>
      </c>
      <c r="P95" s="11">
        <f>O95*ČSÚ!P96</f>
        <v>1729.6500387870542</v>
      </c>
      <c r="Q95" s="11">
        <f>P95*ČSÚ!Q96</f>
        <v>1725.9821804888625</v>
      </c>
      <c r="R95" s="11">
        <f>Q95*ČSÚ!R96</f>
        <v>1728.2808382779201</v>
      </c>
      <c r="S95" s="11">
        <f>R95*ČSÚ!S96</f>
        <v>1728.9904239432378</v>
      </c>
      <c r="T95" s="11">
        <f>S95*ČSÚ!T96</f>
        <v>1719.7291650250063</v>
      </c>
      <c r="U95" s="11">
        <f>T95*ČSÚ!U96</f>
        <v>1700.6569681520293</v>
      </c>
      <c r="V95" s="11">
        <f>U95*ČSÚ!V96</f>
        <v>1668.7722526461318</v>
      </c>
      <c r="W95" s="11">
        <f>V95*ČSÚ!W96</f>
        <v>1616.6493544322284</v>
      </c>
      <c r="X95" s="12">
        <f>W95*ČSÚ!X96</f>
        <v>1556.3212473278197</v>
      </c>
    </row>
    <row r="96" spans="1:24" x14ac:dyDescent="0.2">
      <c r="A96" s="15" t="s">
        <v>17</v>
      </c>
      <c r="B96" s="62">
        <f t="shared" si="9"/>
        <v>908.94209775606657</v>
      </c>
      <c r="C96" s="11">
        <f>B96*ČSÚ!C97</f>
        <v>909.61075953851866</v>
      </c>
      <c r="D96" s="11">
        <f>C96*ČSÚ!D97</f>
        <v>905.11377360723941</v>
      </c>
      <c r="E96" s="11">
        <f>D96*ČSÚ!E97</f>
        <v>895.33812670322288</v>
      </c>
      <c r="F96" s="11">
        <f>E96*ČSÚ!F97</f>
        <v>888.99054865572089</v>
      </c>
      <c r="G96" s="11">
        <f>F96*ČSÚ!G97</f>
        <v>893.52049678754361</v>
      </c>
      <c r="H96" s="11">
        <f>G96*ČSÚ!H97</f>
        <v>912.8363463059809</v>
      </c>
      <c r="I96" s="11">
        <f>H96*ČSÚ!I97</f>
        <v>952.22146706956175</v>
      </c>
      <c r="J96" s="11">
        <f>I96*ČSÚ!J97</f>
        <v>1007.5132040382331</v>
      </c>
      <c r="K96" s="11">
        <f>J96*ČSÚ!K97</f>
        <v>1066.6897717852346</v>
      </c>
      <c r="L96" s="11">
        <f>K96*ČSÚ!L97</f>
        <v>1142.0178177985063</v>
      </c>
      <c r="M96" s="11">
        <f>L96*ČSÚ!M97</f>
        <v>1229.2875981800755</v>
      </c>
      <c r="N96" s="11">
        <f>M96*ČSÚ!N97</f>
        <v>1297.2226935000399</v>
      </c>
      <c r="O96" s="11">
        <f>N96*ČSÚ!O97</f>
        <v>1381.3799003731531</v>
      </c>
      <c r="P96" s="11">
        <f>O96*ČSÚ!P97</f>
        <v>1498.8100942519409</v>
      </c>
      <c r="Q96" s="11">
        <f>P96*ČSÚ!Q97</f>
        <v>1590.8311403975526</v>
      </c>
      <c r="R96" s="11">
        <f>Q96*ČSÚ!R97</f>
        <v>1647.4460742737524</v>
      </c>
      <c r="S96" s="11">
        <f>R96*ČSÚ!S97</f>
        <v>1699.823010937228</v>
      </c>
      <c r="T96" s="11">
        <f>S96*ČSÚ!T97</f>
        <v>1738.2522278850502</v>
      </c>
      <c r="U96" s="11">
        <f>T96*ČSÚ!U97</f>
        <v>1749.4122872118901</v>
      </c>
      <c r="V96" s="11">
        <f>U96*ČSÚ!V97</f>
        <v>1755.7363208304328</v>
      </c>
      <c r="W96" s="11">
        <f>V96*ČSÚ!W97</f>
        <v>1766.2088828316525</v>
      </c>
      <c r="X96" s="12">
        <f>W96*ČSÚ!X97</f>
        <v>1774.699003914476</v>
      </c>
    </row>
    <row r="97" spans="1:24" x14ac:dyDescent="0.2">
      <c r="A97" s="15" t="s">
        <v>18</v>
      </c>
      <c r="B97" s="62">
        <f t="shared" si="9"/>
        <v>773.5312975875612</v>
      </c>
      <c r="C97" s="11">
        <f>B97*ČSÚ!C98</f>
        <v>796.62688746530114</v>
      </c>
      <c r="D97" s="11">
        <f>C97*ČSÚ!D98</f>
        <v>831.56557255625637</v>
      </c>
      <c r="E97" s="11">
        <f>D97*ČSÚ!E98</f>
        <v>864.23510817066369</v>
      </c>
      <c r="F97" s="11">
        <f>E97*ČSÚ!F98</f>
        <v>891.59960025999123</v>
      </c>
      <c r="G97" s="11">
        <f>F97*ČSÚ!G98</f>
        <v>908.6337634538022</v>
      </c>
      <c r="H97" s="11">
        <f>G97*ČSÚ!H98</f>
        <v>915.30651351269159</v>
      </c>
      <c r="I97" s="11">
        <f>H97*ČSÚ!I98</f>
        <v>916.28048634737422</v>
      </c>
      <c r="J97" s="11">
        <f>I97*ČSÚ!J98</f>
        <v>915.02675535804872</v>
      </c>
      <c r="K97" s="11">
        <f>J97*ČSÚ!K98</f>
        <v>918.38385321376325</v>
      </c>
      <c r="L97" s="11">
        <f>K97*ČSÚ!L98</f>
        <v>934.12283976570905</v>
      </c>
      <c r="M97" s="11">
        <f>L97*ČSÚ!M98</f>
        <v>965.95310091618774</v>
      </c>
      <c r="N97" s="11">
        <f>M97*ČSÚ!N98</f>
        <v>1020.7028079211127</v>
      </c>
      <c r="O97" s="11">
        <f>N97*ČSÚ!O98</f>
        <v>1092.414148227904</v>
      </c>
      <c r="P97" s="11">
        <f>O97*ČSÚ!P98</f>
        <v>1166.3739151849734</v>
      </c>
      <c r="Q97" s="11">
        <f>P97*ČSÚ!Q98</f>
        <v>1259.937475793314</v>
      </c>
      <c r="R97" s="11">
        <f>Q97*ČSÚ!R98</f>
        <v>1368.0070147905449</v>
      </c>
      <c r="S97" s="11">
        <f>R97*ČSÚ!S98</f>
        <v>1452.1727736855119</v>
      </c>
      <c r="T97" s="11">
        <f>S97*ČSÚ!T98</f>
        <v>1559.6931577865919</v>
      </c>
      <c r="U97" s="11">
        <f>T97*ČSÚ!U98</f>
        <v>1708.9493139951355</v>
      </c>
      <c r="V97" s="11">
        <f>U97*ČSÚ!V98</f>
        <v>1825.660271546891</v>
      </c>
      <c r="W97" s="11">
        <f>V97*ČSÚ!W98</f>
        <v>1898.1176335993966</v>
      </c>
      <c r="X97" s="12">
        <f>W97*ČSÚ!X98</f>
        <v>1962.5034548197984</v>
      </c>
    </row>
    <row r="98" spans="1:24" x14ac:dyDescent="0.2">
      <c r="A98" s="15" t="s">
        <v>19</v>
      </c>
      <c r="B98" s="62">
        <f t="shared" si="9"/>
        <v>344.92168996230447</v>
      </c>
      <c r="C98" s="11">
        <f>B98*ČSÚ!C99</f>
        <v>381.0774065571822</v>
      </c>
      <c r="D98" s="11">
        <f>C98*ČSÚ!D99</f>
        <v>404.97287350885011</v>
      </c>
      <c r="E98" s="11">
        <f>D98*ČSÚ!E99</f>
        <v>421.36795244349543</v>
      </c>
      <c r="F98" s="11">
        <f>E98*ČSÚ!F99</f>
        <v>436.56104611900253</v>
      </c>
      <c r="G98" s="11">
        <f>F98*ČSÚ!G99</f>
        <v>454.42254706979651</v>
      </c>
      <c r="H98" s="11">
        <f>G98*ČSÚ!H99</f>
        <v>474.47166119222203</v>
      </c>
      <c r="I98" s="11">
        <f>H98*ČSÚ!I99</f>
        <v>498.94408106827626</v>
      </c>
      <c r="J98" s="11">
        <f>I98*ČSÚ!J99</f>
        <v>524.71464502419974</v>
      </c>
      <c r="K98" s="11">
        <f>J98*ČSÚ!K99</f>
        <v>546.42249880423606</v>
      </c>
      <c r="L98" s="11">
        <f>K98*ČSÚ!L99</f>
        <v>561.03863955535689</v>
      </c>
      <c r="M98" s="11">
        <f>L98*ČSÚ!M99</f>
        <v>569.06790108640018</v>
      </c>
      <c r="N98" s="11">
        <f>M98*ČSÚ!N99</f>
        <v>574.71723180434981</v>
      </c>
      <c r="O98" s="11">
        <f>N98*ČSÚ!O99</f>
        <v>580.34252281711679</v>
      </c>
      <c r="P98" s="11">
        <f>O98*ČSÚ!P99</f>
        <v>590.12668282650191</v>
      </c>
      <c r="Q98" s="11">
        <f>P98*ČSÚ!Q99</f>
        <v>609.11804992088594</v>
      </c>
      <c r="R98" s="11">
        <f>Q98*ČSÚ!R99</f>
        <v>639.43211815635186</v>
      </c>
      <c r="S98" s="11">
        <f>R98*ČSÚ!S99</f>
        <v>686.69417854566677</v>
      </c>
      <c r="T98" s="11">
        <f>S98*ČSÚ!T99</f>
        <v>745.23086066569817</v>
      </c>
      <c r="U98" s="11">
        <f>T98*ČSÚ!U99</f>
        <v>803.26270897689164</v>
      </c>
      <c r="V98" s="11">
        <f>U98*ČSÚ!V99</f>
        <v>877.28096123462342</v>
      </c>
      <c r="W98" s="11">
        <f>V98*ČSÚ!W99</f>
        <v>962.81423227489938</v>
      </c>
      <c r="X98" s="12">
        <f>W98*ČSÚ!X99</f>
        <v>1028.1541509616532</v>
      </c>
    </row>
    <row r="99" spans="1:24" x14ac:dyDescent="0.2">
      <c r="A99" s="15" t="s">
        <v>20</v>
      </c>
      <c r="B99" s="62">
        <f t="shared" si="9"/>
        <v>66.180811808118079</v>
      </c>
      <c r="C99" s="11">
        <f>B99*ČSÚ!C100</f>
        <v>63.336563082611953</v>
      </c>
      <c r="D99" s="11">
        <f>C99*ČSÚ!D100</f>
        <v>70.204383175907225</v>
      </c>
      <c r="E99" s="11">
        <f>D99*ČSÚ!E100</f>
        <v>86.645528247735299</v>
      </c>
      <c r="F99" s="11">
        <f>E99*ČSÚ!F100</f>
        <v>103.64164868063773</v>
      </c>
      <c r="G99" s="11">
        <f>F99*ČSÚ!G100</f>
        <v>118.14037998870552</v>
      </c>
      <c r="H99" s="11">
        <f>G99*ČSÚ!H100</f>
        <v>129.7254906511329</v>
      </c>
      <c r="I99" s="11">
        <f>H99*ČSÚ!I100</f>
        <v>138.0501210672484</v>
      </c>
      <c r="J99" s="11">
        <f>I99*ČSÚ!J100</f>
        <v>145.47291652161803</v>
      </c>
      <c r="K99" s="11">
        <f>J99*ČSÚ!K100</f>
        <v>153.24257157665917</v>
      </c>
      <c r="L99" s="11">
        <f>K99*ČSÚ!L100</f>
        <v>162.26092119411763</v>
      </c>
      <c r="M99" s="11">
        <f>L99*ČSÚ!M100</f>
        <v>171.90361809278474</v>
      </c>
      <c r="N99" s="11">
        <f>M99*ČSÚ!N100</f>
        <v>183.21124107467492</v>
      </c>
      <c r="O99" s="11">
        <f>N99*ČSÚ!O100</f>
        <v>195.00446749750517</v>
      </c>
      <c r="P99" s="11">
        <f>O99*ČSÚ!P100</f>
        <v>204.92465207670946</v>
      </c>
      <c r="Q99" s="11">
        <f>P99*ČSÚ!Q100</f>
        <v>212.06995985054192</v>
      </c>
      <c r="R99" s="11">
        <f>Q99*ČSÚ!R100</f>
        <v>216.85662233980833</v>
      </c>
      <c r="S99" s="11">
        <f>R99*ČSÚ!S100</f>
        <v>221.50454098880616</v>
      </c>
      <c r="T99" s="11">
        <f>S99*ČSÚ!T100</f>
        <v>226.91555075928122</v>
      </c>
      <c r="U99" s="11">
        <f>T99*ČSÚ!U100</f>
        <v>234.26897429351655</v>
      </c>
      <c r="V99" s="11">
        <f>U99*ČSÚ!V100</f>
        <v>245.64596919554103</v>
      </c>
      <c r="W99" s="11">
        <f>V99*ČSÚ!W100</f>
        <v>261.60151082642903</v>
      </c>
      <c r="X99" s="12">
        <f>W99*ČSÚ!X100</f>
        <v>285.11859175195525</v>
      </c>
    </row>
    <row r="100" spans="1:24" x14ac:dyDescent="0.2">
      <c r="A100" s="15" t="s">
        <v>21</v>
      </c>
      <c r="B100" s="63">
        <f t="shared" si="9"/>
        <v>7.8196721311475406</v>
      </c>
      <c r="C100" s="48">
        <f>B100*ČSÚ!C101</f>
        <v>7.8387949219864845</v>
      </c>
      <c r="D100" s="48">
        <f>C100*ČSÚ!D101</f>
        <v>7.8534740053220409</v>
      </c>
      <c r="E100" s="48">
        <f>D100*ČSÚ!E101</f>
        <v>7.8659743319876414</v>
      </c>
      <c r="F100" s="48">
        <f>E100*ČSÚ!F101</f>
        <v>7.8767717806841349</v>
      </c>
      <c r="G100" s="48">
        <f>F100*ČSÚ!G101</f>
        <v>7.8858055084726013</v>
      </c>
      <c r="H100" s="48">
        <f>G100*ČSÚ!H101</f>
        <v>7.8930211913004324</v>
      </c>
      <c r="I100" s="48">
        <f>H100*ČSÚ!I101</f>
        <v>7.8983840617739567</v>
      </c>
      <c r="J100" s="48">
        <f>I100*ČSÚ!J101</f>
        <v>7.9019049847036973</v>
      </c>
      <c r="K100" s="48">
        <f>J100*ČSÚ!K101</f>
        <v>7.9036375598215622</v>
      </c>
      <c r="L100" s="48">
        <f>K100*ČSÚ!L101</f>
        <v>7.9036752244980368</v>
      </c>
      <c r="M100" s="48">
        <f>L100*ČSÚ!M101</f>
        <v>7.9021411132523687</v>
      </c>
      <c r="N100" s="48">
        <f>M100*ČSÚ!N101</f>
        <v>7.8991815388662499</v>
      </c>
      <c r="O100" s="48">
        <f>N100*ČSÚ!O101</f>
        <v>7.8949739599115354</v>
      </c>
      <c r="P100" s="48">
        <f>O100*ČSÚ!P101</f>
        <v>7.889729878033048</v>
      </c>
      <c r="Q100" s="48">
        <f>P100*ČSÚ!Q101</f>
        <v>7.8836904920243702</v>
      </c>
      <c r="R100" s="48">
        <f>Q100*ČSÚ!R101</f>
        <v>7.8771165573380229</v>
      </c>
      <c r="S100" s="48">
        <f>R100*ČSÚ!S101</f>
        <v>7.8702767969542444</v>
      </c>
      <c r="T100" s="48">
        <f>S100*ČSÚ!T101</f>
        <v>7.8634268960806448</v>
      </c>
      <c r="U100" s="48">
        <f>T100*ČSÚ!U101</f>
        <v>7.8567790806827498</v>
      </c>
      <c r="V100" s="48">
        <f>U100*ČSÚ!V101</f>
        <v>7.8504789392215502</v>
      </c>
      <c r="W100" s="48">
        <f>V100*ČSÚ!W101</f>
        <v>7.8446010767292949</v>
      </c>
      <c r="X100" s="64">
        <f>W100*ČSÚ!X101</f>
        <v>7.8391621525821176</v>
      </c>
    </row>
    <row r="101" spans="1:24" x14ac:dyDescent="0.2">
      <c r="A101" s="16" t="s">
        <v>24</v>
      </c>
      <c r="B101" s="18">
        <f>SUM(B80:B100)</f>
        <v>17152.490201584078</v>
      </c>
      <c r="C101" s="18">
        <f>SUM(C80:C100)</f>
        <v>17288.047017688885</v>
      </c>
      <c r="D101" s="18">
        <f t="shared" ref="D101:X101" si="10">SUM(D80:D100)</f>
        <v>17444.614143440871</v>
      </c>
      <c r="E101" s="18">
        <f t="shared" si="10"/>
        <v>17612.831643059591</v>
      </c>
      <c r="F101" s="18">
        <f t="shared" si="10"/>
        <v>17792.145991440164</v>
      </c>
      <c r="G101" s="18">
        <f t="shared" si="10"/>
        <v>17970.748601120264</v>
      </c>
      <c r="H101" s="18">
        <f t="shared" si="10"/>
        <v>18140.776779204632</v>
      </c>
      <c r="I101" s="18">
        <f t="shared" si="10"/>
        <v>18303.400532119955</v>
      </c>
      <c r="J101" s="18">
        <f t="shared" si="10"/>
        <v>18466.743967566508</v>
      </c>
      <c r="K101" s="18">
        <f t="shared" si="10"/>
        <v>18637.087548159499</v>
      </c>
      <c r="L101" s="18">
        <f t="shared" si="10"/>
        <v>18812.633235808433</v>
      </c>
      <c r="M101" s="18">
        <f t="shared" si="10"/>
        <v>18986.04863253998</v>
      </c>
      <c r="N101" s="18">
        <f t="shared" si="10"/>
        <v>19157.972798695217</v>
      </c>
      <c r="O101" s="18">
        <f t="shared" si="10"/>
        <v>19332.098833720505</v>
      </c>
      <c r="P101" s="18">
        <f t="shared" si="10"/>
        <v>19498.72633407457</v>
      </c>
      <c r="Q101" s="18">
        <f t="shared" si="10"/>
        <v>19653.818595704965</v>
      </c>
      <c r="R101" s="18">
        <f t="shared" si="10"/>
        <v>19792.971925331931</v>
      </c>
      <c r="S101" s="18">
        <f t="shared" si="10"/>
        <v>19913.42472980094</v>
      </c>
      <c r="T101" s="18">
        <f t="shared" si="10"/>
        <v>20052.048395490627</v>
      </c>
      <c r="U101" s="18">
        <f t="shared" si="10"/>
        <v>20208.538375326381</v>
      </c>
      <c r="V101" s="18">
        <f t="shared" si="10"/>
        <v>20353.212978133524</v>
      </c>
      <c r="W101" s="18">
        <f t="shared" si="10"/>
        <v>20472.530878771253</v>
      </c>
      <c r="X101" s="18">
        <f t="shared" si="10"/>
        <v>20562.772833470768</v>
      </c>
    </row>
    <row r="102" spans="1:24" x14ac:dyDescent="0.2">
      <c r="A102" s="14" t="s">
        <v>24</v>
      </c>
      <c r="B102" s="25">
        <f>B77+B101</f>
        <v>37587.58608352048</v>
      </c>
      <c r="C102" s="25">
        <f>C77+C101</f>
        <v>37762.812315944931</v>
      </c>
      <c r="D102" s="25">
        <f t="shared" ref="D102:X102" si="11">D77+D101</f>
        <v>37939.012495158218</v>
      </c>
      <c r="E102" s="25">
        <f t="shared" si="11"/>
        <v>38132.987304919632</v>
      </c>
      <c r="F102" s="25">
        <f t="shared" si="11"/>
        <v>38340.569238952485</v>
      </c>
      <c r="G102" s="25">
        <f t="shared" si="11"/>
        <v>38553.291300036748</v>
      </c>
      <c r="H102" s="25">
        <f t="shared" si="11"/>
        <v>38760.852084174287</v>
      </c>
      <c r="I102" s="25">
        <f t="shared" si="11"/>
        <v>38963.372735216646</v>
      </c>
      <c r="J102" s="25">
        <f t="shared" si="11"/>
        <v>39171.596806682937</v>
      </c>
      <c r="K102" s="25">
        <f t="shared" si="11"/>
        <v>39391.482456090256</v>
      </c>
      <c r="L102" s="25">
        <f t="shared" si="11"/>
        <v>39614.996462389616</v>
      </c>
      <c r="M102" s="25">
        <f t="shared" si="11"/>
        <v>39827.315963595967</v>
      </c>
      <c r="N102" s="25">
        <f t="shared" si="11"/>
        <v>40030.821595328322</v>
      </c>
      <c r="O102" s="25">
        <f t="shared" si="11"/>
        <v>40235.830420527571</v>
      </c>
      <c r="P102" s="25">
        <f t="shared" si="11"/>
        <v>40433.34463442611</v>
      </c>
      <c r="Q102" s="25">
        <f t="shared" si="11"/>
        <v>40613.361529289075</v>
      </c>
      <c r="R102" s="25">
        <f t="shared" si="11"/>
        <v>40766.751671322389</v>
      </c>
      <c r="S102" s="25">
        <f t="shared" si="11"/>
        <v>40893.863594836977</v>
      </c>
      <c r="T102" s="25">
        <f t="shared" si="11"/>
        <v>41036.029008484198</v>
      </c>
      <c r="U102" s="25">
        <f t="shared" si="11"/>
        <v>41192.77174539875</v>
      </c>
      <c r="V102" s="25">
        <f t="shared" si="11"/>
        <v>41328.63260919357</v>
      </c>
      <c r="W102" s="25">
        <f t="shared" si="11"/>
        <v>41428.184305813949</v>
      </c>
      <c r="X102" s="25">
        <f t="shared" si="11"/>
        <v>41495.850888803398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7.6920478049494223</v>
      </c>
      <c r="C107" s="60">
        <f>C56/C$102*$B$102</f>
        <v>7.7096314757075692</v>
      </c>
      <c r="D107" s="60">
        <f t="shared" ref="D107:X107" si="12">D56/D$102*$B$102</f>
        <v>7.6778844880548585</v>
      </c>
      <c r="E107" s="60">
        <f t="shared" si="12"/>
        <v>7.5964798577918273</v>
      </c>
      <c r="F107" s="60">
        <f t="shared" si="12"/>
        <v>7.4647226664561375</v>
      </c>
      <c r="G107" s="60">
        <f t="shared" si="12"/>
        <v>7.3035928833402997</v>
      </c>
      <c r="H107" s="60">
        <f t="shared" si="12"/>
        <v>7.1371339619561862</v>
      </c>
      <c r="I107" s="60">
        <f t="shared" si="12"/>
        <v>6.9731192452080082</v>
      </c>
      <c r="J107" s="60">
        <f t="shared" si="12"/>
        <v>6.8121575321298735</v>
      </c>
      <c r="K107" s="60">
        <f t="shared" si="12"/>
        <v>6.6563734248262509</v>
      </c>
      <c r="L107" s="60">
        <f t="shared" si="12"/>
        <v>6.5107344054298162</v>
      </c>
      <c r="M107" s="60">
        <f t="shared" si="12"/>
        <v>6.3812607447431882</v>
      </c>
      <c r="N107" s="60">
        <f t="shared" si="12"/>
        <v>6.2705984999560744</v>
      </c>
      <c r="O107" s="60">
        <f t="shared" si="12"/>
        <v>6.1794518978423163</v>
      </c>
      <c r="P107" s="60">
        <f t="shared" si="12"/>
        <v>6.1108347829003691</v>
      </c>
      <c r="Q107" s="60">
        <f t="shared" si="12"/>
        <v>6.0671667459099492</v>
      </c>
      <c r="R107" s="60">
        <f t="shared" si="12"/>
        <v>6.0500410241661084</v>
      </c>
      <c r="S107" s="60">
        <f t="shared" si="12"/>
        <v>6.0589638123933316</v>
      </c>
      <c r="T107" s="60">
        <f t="shared" si="12"/>
        <v>6.0863661753463383</v>
      </c>
      <c r="U107" s="60">
        <f t="shared" si="12"/>
        <v>6.1293303457703683</v>
      </c>
      <c r="V107" s="60">
        <f t="shared" si="12"/>
        <v>6.1884910638399999</v>
      </c>
      <c r="W107" s="60">
        <f t="shared" si="12"/>
        <v>6.260269995299014</v>
      </c>
      <c r="X107" s="61">
        <f t="shared" si="12"/>
        <v>6.3375218563789435</v>
      </c>
    </row>
    <row r="108" spans="1:24" x14ac:dyDescent="0.2">
      <c r="A108" s="15" t="s">
        <v>2</v>
      </c>
      <c r="B108" s="62">
        <f t="shared" ref="B108:C127" si="13">B57/B$102*$B$102</f>
        <v>203.30498076323178</v>
      </c>
      <c r="C108" s="11">
        <f t="shared" si="13"/>
        <v>198.66023059177138</v>
      </c>
      <c r="D108" s="11">
        <f t="shared" ref="D108:X108" si="14">D57/D$102*$B$102</f>
        <v>195.11307184909944</v>
      </c>
      <c r="E108" s="11">
        <f t="shared" si="14"/>
        <v>193.79349825182547</v>
      </c>
      <c r="F108" s="11">
        <f t="shared" si="14"/>
        <v>194.73039433947531</v>
      </c>
      <c r="G108" s="11">
        <f t="shared" si="14"/>
        <v>195.81979858264236</v>
      </c>
      <c r="H108" s="11">
        <f t="shared" si="14"/>
        <v>196.05064713211411</v>
      </c>
      <c r="I108" s="11">
        <f t="shared" si="14"/>
        <v>195.0518236086894</v>
      </c>
      <c r="J108" s="11">
        <f t="shared" si="14"/>
        <v>192.95540910800383</v>
      </c>
      <c r="K108" s="11">
        <f t="shared" si="14"/>
        <v>189.60727644155858</v>
      </c>
      <c r="L108" s="11">
        <f t="shared" si="14"/>
        <v>185.53171814834567</v>
      </c>
      <c r="M108" s="11">
        <f t="shared" si="14"/>
        <v>181.34920878965886</v>
      </c>
      <c r="N108" s="11">
        <f t="shared" si="14"/>
        <v>177.24395292418237</v>
      </c>
      <c r="O108" s="11">
        <f t="shared" si="14"/>
        <v>173.23337964436047</v>
      </c>
      <c r="P108" s="11">
        <f t="shared" si="14"/>
        <v>169.43168992422477</v>
      </c>
      <c r="Q108" s="11">
        <f t="shared" si="14"/>
        <v>165.96445063020442</v>
      </c>
      <c r="R108" s="11">
        <f t="shared" si="14"/>
        <v>162.95446291801039</v>
      </c>
      <c r="S108" s="11">
        <f t="shared" si="14"/>
        <v>160.475123351159</v>
      </c>
      <c r="T108" s="11">
        <f t="shared" si="14"/>
        <v>158.42401631451634</v>
      </c>
      <c r="U108" s="11">
        <f t="shared" si="14"/>
        <v>156.85024071216122</v>
      </c>
      <c r="V108" s="11">
        <f t="shared" si="14"/>
        <v>155.91580909049756</v>
      </c>
      <c r="W108" s="11">
        <f t="shared" si="14"/>
        <v>155.68715867271285</v>
      </c>
      <c r="X108" s="12">
        <f t="shared" si="14"/>
        <v>156.13947363348291</v>
      </c>
    </row>
    <row r="109" spans="1:24" x14ac:dyDescent="0.2">
      <c r="A109" s="15" t="s">
        <v>3</v>
      </c>
      <c r="B109" s="62">
        <f t="shared" si="13"/>
        <v>611.60786651679928</v>
      </c>
      <c r="C109" s="11">
        <f t="shared" si="13"/>
        <v>638.02149853344577</v>
      </c>
      <c r="D109" s="11">
        <f t="shared" ref="D109:X109" si="15">D58/D$102*$B$102</f>
        <v>657.89440977181494</v>
      </c>
      <c r="E109" s="11">
        <f t="shared" si="15"/>
        <v>664.9661644830876</v>
      </c>
      <c r="F109" s="11">
        <f t="shared" si="15"/>
        <v>657.74223762813074</v>
      </c>
      <c r="G109" s="11">
        <f t="shared" si="15"/>
        <v>642.65772219031942</v>
      </c>
      <c r="H109" s="11">
        <f t="shared" si="15"/>
        <v>627.42800419702144</v>
      </c>
      <c r="I109" s="11">
        <f t="shared" si="15"/>
        <v>615.82535514393146</v>
      </c>
      <c r="J109" s="11">
        <f t="shared" si="15"/>
        <v>611.53813898421856</v>
      </c>
      <c r="K109" s="11">
        <f t="shared" si="15"/>
        <v>614.35503553326794</v>
      </c>
      <c r="L109" s="11">
        <f t="shared" si="15"/>
        <v>617.67546911972158</v>
      </c>
      <c r="M109" s="11">
        <f t="shared" si="15"/>
        <v>618.39980093802171</v>
      </c>
      <c r="N109" s="11">
        <f t="shared" si="15"/>
        <v>615.32554481123486</v>
      </c>
      <c r="O109" s="11">
        <f t="shared" si="15"/>
        <v>608.87463979979668</v>
      </c>
      <c r="P109" s="11">
        <f t="shared" si="15"/>
        <v>598.78459654142841</v>
      </c>
      <c r="Q109" s="11">
        <f t="shared" si="15"/>
        <v>586.69719542535233</v>
      </c>
      <c r="R109" s="11">
        <f t="shared" si="15"/>
        <v>574.45099735283327</v>
      </c>
      <c r="S109" s="11">
        <f t="shared" si="15"/>
        <v>562.64067245244019</v>
      </c>
      <c r="T109" s="11">
        <f t="shared" si="15"/>
        <v>550.88768699863567</v>
      </c>
      <c r="U109" s="11">
        <f t="shared" si="15"/>
        <v>539.4565921524362</v>
      </c>
      <c r="V109" s="11">
        <f t="shared" si="15"/>
        <v>529.09455151856355</v>
      </c>
      <c r="W109" s="11">
        <f t="shared" si="15"/>
        <v>520.2697188750908</v>
      </c>
      <c r="X109" s="12">
        <f t="shared" si="15"/>
        <v>513.16543043403669</v>
      </c>
    </row>
    <row r="110" spans="1:24" x14ac:dyDescent="0.2">
      <c r="A110" s="15" t="s">
        <v>4</v>
      </c>
      <c r="B110" s="62">
        <f t="shared" si="13"/>
        <v>708.20792070748075</v>
      </c>
      <c r="C110" s="11">
        <f t="shared" si="13"/>
        <v>715.76134600526927</v>
      </c>
      <c r="D110" s="11">
        <f t="shared" ref="D110:X110" si="16">D59/D$102*$B$102</f>
        <v>727.68843332950144</v>
      </c>
      <c r="E110" s="11">
        <f t="shared" si="16"/>
        <v>745.87795664990597</v>
      </c>
      <c r="F110" s="11">
        <f t="shared" si="16"/>
        <v>773.73918877266681</v>
      </c>
      <c r="G110" s="11">
        <f t="shared" si="16"/>
        <v>809.17751866440938</v>
      </c>
      <c r="H110" s="11">
        <f t="shared" si="16"/>
        <v>842.83993367166181</v>
      </c>
      <c r="I110" s="11">
        <f t="shared" si="16"/>
        <v>868.0482124545847</v>
      </c>
      <c r="J110" s="11">
        <f t="shared" si="16"/>
        <v>877.03460382035598</v>
      </c>
      <c r="K110" s="11">
        <f t="shared" si="16"/>
        <v>867.41709361631308</v>
      </c>
      <c r="L110" s="11">
        <f t="shared" si="16"/>
        <v>847.59481636787746</v>
      </c>
      <c r="M110" s="11">
        <f t="shared" si="16"/>
        <v>827.71562583336595</v>
      </c>
      <c r="N110" s="11">
        <f t="shared" si="16"/>
        <v>812.64611203258198</v>
      </c>
      <c r="O110" s="11">
        <f t="shared" si="16"/>
        <v>807.20235206418931</v>
      </c>
      <c r="P110" s="11">
        <f t="shared" si="16"/>
        <v>811.41082903120684</v>
      </c>
      <c r="Q110" s="11">
        <f t="shared" si="16"/>
        <v>816.70220760838197</v>
      </c>
      <c r="R110" s="11">
        <f t="shared" si="16"/>
        <v>818.89848179204205</v>
      </c>
      <c r="S110" s="11">
        <f t="shared" si="16"/>
        <v>816.45253922948348</v>
      </c>
      <c r="T110" s="11">
        <f t="shared" si="16"/>
        <v>809.27742893048128</v>
      </c>
      <c r="U110" s="11">
        <f t="shared" si="16"/>
        <v>796.84129737932358</v>
      </c>
      <c r="V110" s="11">
        <f t="shared" si="16"/>
        <v>781.80154656423986</v>
      </c>
      <c r="W110" s="11">
        <f t="shared" si="16"/>
        <v>766.68912295016514</v>
      </c>
      <c r="X110" s="12">
        <f t="shared" si="16"/>
        <v>752.20120326044503</v>
      </c>
    </row>
    <row r="111" spans="1:24" x14ac:dyDescent="0.2">
      <c r="A111" s="15" t="s">
        <v>5</v>
      </c>
      <c r="B111" s="62">
        <f t="shared" si="13"/>
        <v>1101.0619901203684</v>
      </c>
      <c r="C111" s="11">
        <f t="shared" si="13"/>
        <v>1050.6249409876145</v>
      </c>
      <c r="D111" s="11">
        <f t="shared" ref="D111:X111" si="17">D60/D$102*$B$102</f>
        <v>1023.9372149486843</v>
      </c>
      <c r="E111" s="11">
        <f t="shared" si="17"/>
        <v>1014.9947249295224</v>
      </c>
      <c r="F111" s="11">
        <f t="shared" si="17"/>
        <v>1012.8444006684125</v>
      </c>
      <c r="G111" s="11">
        <f t="shared" si="17"/>
        <v>1013.7677053239064</v>
      </c>
      <c r="H111" s="11">
        <f t="shared" si="17"/>
        <v>1021.6392639419796</v>
      </c>
      <c r="I111" s="11">
        <f t="shared" si="17"/>
        <v>1037.383643922738</v>
      </c>
      <c r="J111" s="11">
        <f t="shared" si="17"/>
        <v>1061.9889151897137</v>
      </c>
      <c r="K111" s="11">
        <f t="shared" si="17"/>
        <v>1099.9436604107295</v>
      </c>
      <c r="L111" s="11">
        <f t="shared" si="17"/>
        <v>1148.3648815564084</v>
      </c>
      <c r="M111" s="11">
        <f t="shared" si="17"/>
        <v>1194.5108900194759</v>
      </c>
      <c r="N111" s="11">
        <f t="shared" si="17"/>
        <v>1229.140526064532</v>
      </c>
      <c r="O111" s="11">
        <f t="shared" si="17"/>
        <v>1241.5727295384265</v>
      </c>
      <c r="P111" s="11">
        <f t="shared" si="17"/>
        <v>1228.9725524142032</v>
      </c>
      <c r="Q111" s="11">
        <f t="shared" si="17"/>
        <v>1202.9118193789468</v>
      </c>
      <c r="R111" s="11">
        <f t="shared" si="17"/>
        <v>1177.146713753481</v>
      </c>
      <c r="S111" s="11">
        <f t="shared" si="17"/>
        <v>1158.428744527675</v>
      </c>
      <c r="T111" s="11">
        <f t="shared" si="17"/>
        <v>1152.5834059257122</v>
      </c>
      <c r="U111" s="11">
        <f t="shared" si="17"/>
        <v>1159.4876462560385</v>
      </c>
      <c r="V111" s="11">
        <f t="shared" si="17"/>
        <v>1167.9989123131181</v>
      </c>
      <c r="W111" s="11">
        <f t="shared" si="17"/>
        <v>1172.4949820341219</v>
      </c>
      <c r="X111" s="12">
        <f t="shared" si="17"/>
        <v>1170.6857828036584</v>
      </c>
    </row>
    <row r="112" spans="1:24" x14ac:dyDescent="0.2">
      <c r="A112" s="15" t="s">
        <v>6</v>
      </c>
      <c r="B112" s="62">
        <f t="shared" si="13"/>
        <v>1618.8769141814992</v>
      </c>
      <c r="C112" s="11">
        <f t="shared" si="13"/>
        <v>1579.5921788174564</v>
      </c>
      <c r="D112" s="11">
        <f t="shared" ref="D112:X112" si="18">D61/D$102*$B$102</f>
        <v>1511.1600187309032</v>
      </c>
      <c r="E112" s="11">
        <f t="shared" si="18"/>
        <v>1424.0107626693357</v>
      </c>
      <c r="F112" s="11">
        <f t="shared" si="18"/>
        <v>1339.695216002104</v>
      </c>
      <c r="G112" s="11">
        <f t="shared" si="18"/>
        <v>1265.3924041797275</v>
      </c>
      <c r="H112" s="11">
        <f t="shared" si="18"/>
        <v>1206.6937199301628</v>
      </c>
      <c r="I112" s="11">
        <f t="shared" si="18"/>
        <v>1176.582284865322</v>
      </c>
      <c r="J112" s="11">
        <f t="shared" si="18"/>
        <v>1166.1882400980198</v>
      </c>
      <c r="K112" s="11">
        <f t="shared" si="18"/>
        <v>1163.2063724774648</v>
      </c>
      <c r="L112" s="11">
        <f t="shared" si="18"/>
        <v>1163.6036560878749</v>
      </c>
      <c r="M112" s="11">
        <f t="shared" si="18"/>
        <v>1171.7139774873251</v>
      </c>
      <c r="N112" s="11">
        <f t="shared" si="18"/>
        <v>1188.4741888506217</v>
      </c>
      <c r="O112" s="11">
        <f t="shared" si="18"/>
        <v>1214.9737118504588</v>
      </c>
      <c r="P112" s="11">
        <f t="shared" si="18"/>
        <v>1256.5498486614038</v>
      </c>
      <c r="Q112" s="11">
        <f t="shared" si="18"/>
        <v>1310.2265114428396</v>
      </c>
      <c r="R112" s="11">
        <f t="shared" si="18"/>
        <v>1362.0726234353783</v>
      </c>
      <c r="S112" s="11">
        <f t="shared" si="18"/>
        <v>1402.1196879753143</v>
      </c>
      <c r="T112" s="11">
        <f t="shared" si="18"/>
        <v>1417.5789355434149</v>
      </c>
      <c r="U112" s="11">
        <f t="shared" si="18"/>
        <v>1404.9325212625429</v>
      </c>
      <c r="V112" s="11">
        <f t="shared" si="18"/>
        <v>1377.6405819877009</v>
      </c>
      <c r="W112" s="11">
        <f t="shared" si="18"/>
        <v>1350.9385161264499</v>
      </c>
      <c r="X112" s="12">
        <f t="shared" si="18"/>
        <v>1332.0970209049985</v>
      </c>
    </row>
    <row r="113" spans="1:24" x14ac:dyDescent="0.2">
      <c r="A113" s="15" t="s">
        <v>7</v>
      </c>
      <c r="B113" s="62">
        <f t="shared" si="13"/>
        <v>1917.3506855927119</v>
      </c>
      <c r="C113" s="11">
        <f t="shared" si="13"/>
        <v>1897.669156152012</v>
      </c>
      <c r="D113" s="11">
        <f t="shared" ref="D113:X113" si="19">D62/D$102*$B$102</f>
        <v>1870.3988217008082</v>
      </c>
      <c r="E113" s="11">
        <f t="shared" si="19"/>
        <v>1849.4078581366091</v>
      </c>
      <c r="F113" s="11">
        <f t="shared" si="19"/>
        <v>1823.9785226620731</v>
      </c>
      <c r="G113" s="11">
        <f t="shared" si="19"/>
        <v>1789.8282154591011</v>
      </c>
      <c r="H113" s="11">
        <f t="shared" si="19"/>
        <v>1742.8959035407768</v>
      </c>
      <c r="I113" s="11">
        <f t="shared" si="19"/>
        <v>1670.4419193493209</v>
      </c>
      <c r="J113" s="11">
        <f t="shared" si="19"/>
        <v>1577.1741228465339</v>
      </c>
      <c r="K113" s="11">
        <f t="shared" si="19"/>
        <v>1487.0089844007482</v>
      </c>
      <c r="L113" s="11">
        <f t="shared" si="19"/>
        <v>1407.5590969026587</v>
      </c>
      <c r="M113" s="11">
        <f t="shared" si="19"/>
        <v>1344.8785929197584</v>
      </c>
      <c r="N113" s="11">
        <f t="shared" si="19"/>
        <v>1312.6448057209686</v>
      </c>
      <c r="O113" s="11">
        <f t="shared" si="19"/>
        <v>1301.4577910520745</v>
      </c>
      <c r="P113" s="11">
        <f t="shared" si="19"/>
        <v>1298.7327979743186</v>
      </c>
      <c r="Q113" s="11">
        <f t="shared" si="19"/>
        <v>1300.268469266965</v>
      </c>
      <c r="R113" s="11">
        <f t="shared" si="19"/>
        <v>1310.5183524647246</v>
      </c>
      <c r="S113" s="11">
        <f t="shared" si="19"/>
        <v>1330.5863601133619</v>
      </c>
      <c r="T113" s="11">
        <f t="shared" si="19"/>
        <v>1360.6781475153352</v>
      </c>
      <c r="U113" s="11">
        <f t="shared" si="19"/>
        <v>1406.2591200815061</v>
      </c>
      <c r="V113" s="11">
        <f t="shared" si="19"/>
        <v>1465.0362482879302</v>
      </c>
      <c r="W113" s="11">
        <f t="shared" si="19"/>
        <v>1522.3494130407025</v>
      </c>
      <c r="X113" s="12">
        <f t="shared" si="19"/>
        <v>1567.3542882455804</v>
      </c>
    </row>
    <row r="114" spans="1:24" x14ac:dyDescent="0.2">
      <c r="A114" s="15" t="s">
        <v>8</v>
      </c>
      <c r="B114" s="62">
        <f t="shared" si="13"/>
        <v>2252.3283803799504</v>
      </c>
      <c r="C114" s="11">
        <f t="shared" si="13"/>
        <v>2164.0288338242476</v>
      </c>
      <c r="D114" s="11">
        <f t="shared" ref="D114:X114" si="20">D63/D$102*$B$102</f>
        <v>2101.5466242405573</v>
      </c>
      <c r="E114" s="11">
        <f t="shared" si="20"/>
        <v>2069.4892612077051</v>
      </c>
      <c r="F114" s="11">
        <f t="shared" si="20"/>
        <v>2044.1339283592381</v>
      </c>
      <c r="G114" s="11">
        <f t="shared" si="20"/>
        <v>2020.9187317455321</v>
      </c>
      <c r="H114" s="11">
        <f t="shared" si="20"/>
        <v>1996.1364992100305</v>
      </c>
      <c r="I114" s="11">
        <f t="shared" si="20"/>
        <v>1968.4860287745219</v>
      </c>
      <c r="J114" s="11">
        <f t="shared" si="20"/>
        <v>1946.2584465190439</v>
      </c>
      <c r="K114" s="11">
        <f t="shared" si="20"/>
        <v>1919.566617069039</v>
      </c>
      <c r="L114" s="11">
        <f t="shared" si="20"/>
        <v>1883.987019369863</v>
      </c>
      <c r="M114" s="11">
        <f t="shared" si="20"/>
        <v>1835.5393674636332</v>
      </c>
      <c r="N114" s="11">
        <f t="shared" si="20"/>
        <v>1760.9896559492995</v>
      </c>
      <c r="O114" s="11">
        <f t="shared" si="20"/>
        <v>1665.1845343340478</v>
      </c>
      <c r="P114" s="11">
        <f t="shared" si="20"/>
        <v>1573.268315303309</v>
      </c>
      <c r="Q114" s="11">
        <f t="shared" si="20"/>
        <v>1493.0137079393012</v>
      </c>
      <c r="R114" s="11">
        <f t="shared" si="20"/>
        <v>1430.3971012565919</v>
      </c>
      <c r="S114" s="11">
        <f t="shared" si="20"/>
        <v>1399.6390984794905</v>
      </c>
      <c r="T114" s="11">
        <f t="shared" si="20"/>
        <v>1390.0805800141638</v>
      </c>
      <c r="U114" s="11">
        <f t="shared" si="20"/>
        <v>1388.5142246371709</v>
      </c>
      <c r="V114" s="11">
        <f t="shared" si="20"/>
        <v>1391.4753026036256</v>
      </c>
      <c r="W114" s="11">
        <f t="shared" si="20"/>
        <v>1403.8356034364854</v>
      </c>
      <c r="X114" s="12">
        <f t="shared" si="20"/>
        <v>1426.6481050154259</v>
      </c>
    </row>
    <row r="115" spans="1:24" x14ac:dyDescent="0.2">
      <c r="A115" s="15" t="s">
        <v>9</v>
      </c>
      <c r="B115" s="62">
        <f t="shared" si="13"/>
        <v>2481.3911581902285</v>
      </c>
      <c r="C115" s="11">
        <f t="shared" si="13"/>
        <v>2450.8787934682009</v>
      </c>
      <c r="D115" s="11">
        <f t="shared" ref="D115:X115" si="21">D64/D$102*$B$102</f>
        <v>2380.3834768758275</v>
      </c>
      <c r="E115" s="11">
        <f t="shared" si="21"/>
        <v>2285.3053322047876</v>
      </c>
      <c r="F115" s="11">
        <f t="shared" si="21"/>
        <v>2187.3206641241773</v>
      </c>
      <c r="G115" s="11">
        <f t="shared" si="21"/>
        <v>2095.3352108041768</v>
      </c>
      <c r="H115" s="11">
        <f t="shared" si="21"/>
        <v>2010.9193003618846</v>
      </c>
      <c r="I115" s="11">
        <f t="shared" si="21"/>
        <v>1953.286126862994</v>
      </c>
      <c r="J115" s="11">
        <f t="shared" si="21"/>
        <v>1923.4812870918843</v>
      </c>
      <c r="K115" s="11">
        <f t="shared" si="21"/>
        <v>1899.9089383492396</v>
      </c>
      <c r="L115" s="11">
        <f t="shared" si="21"/>
        <v>1878.3703577038316</v>
      </c>
      <c r="M115" s="11">
        <f t="shared" si="21"/>
        <v>1855.6691663615622</v>
      </c>
      <c r="N115" s="11">
        <f t="shared" si="21"/>
        <v>1830.5062571505873</v>
      </c>
      <c r="O115" s="11">
        <f t="shared" si="21"/>
        <v>1810.4985094555332</v>
      </c>
      <c r="P115" s="11">
        <f t="shared" si="21"/>
        <v>1787.209138857269</v>
      </c>
      <c r="Q115" s="11">
        <f t="shared" si="21"/>
        <v>1756.6123435421875</v>
      </c>
      <c r="R115" s="11">
        <f t="shared" si="21"/>
        <v>1714.6919506389249</v>
      </c>
      <c r="S115" s="11">
        <f t="shared" si="21"/>
        <v>1649.1961683735574</v>
      </c>
      <c r="T115" s="11">
        <f t="shared" si="21"/>
        <v>1563.2344565673448</v>
      </c>
      <c r="U115" s="11">
        <f t="shared" si="21"/>
        <v>1479.7731728742456</v>
      </c>
      <c r="V115" s="11">
        <f t="shared" si="21"/>
        <v>1407.0469551304834</v>
      </c>
      <c r="W115" s="11">
        <f t="shared" si="21"/>
        <v>1350.8216967041017</v>
      </c>
      <c r="X115" s="12">
        <f t="shared" si="21"/>
        <v>1324.1939529274812</v>
      </c>
    </row>
    <row r="116" spans="1:24" x14ac:dyDescent="0.2">
      <c r="A116" s="15" t="s">
        <v>10</v>
      </c>
      <c r="B116" s="62">
        <f t="shared" si="13"/>
        <v>1883.5193842724163</v>
      </c>
      <c r="C116" s="11">
        <f t="shared" si="13"/>
        <v>1993.1540519412686</v>
      </c>
      <c r="D116" s="11">
        <f t="shared" ref="D116:X116" si="22">D65/D$102*$B$102</f>
        <v>2095.4132453451866</v>
      </c>
      <c r="E116" s="11">
        <f t="shared" si="22"/>
        <v>2177.4128363963205</v>
      </c>
      <c r="F116" s="11">
        <f t="shared" si="22"/>
        <v>2230.5517694270907</v>
      </c>
      <c r="G116" s="11">
        <f t="shared" si="22"/>
        <v>2242.2882480303056</v>
      </c>
      <c r="H116" s="11">
        <f t="shared" si="22"/>
        <v>2212.2637755857081</v>
      </c>
      <c r="I116" s="11">
        <f t="shared" si="22"/>
        <v>2149.065899385806</v>
      </c>
      <c r="J116" s="11">
        <f t="shared" si="22"/>
        <v>2063.5907201417117</v>
      </c>
      <c r="K116" s="11">
        <f t="shared" si="22"/>
        <v>1975.6510664662703</v>
      </c>
      <c r="L116" s="11">
        <f t="shared" si="22"/>
        <v>1893.2096695719249</v>
      </c>
      <c r="M116" s="11">
        <f t="shared" si="22"/>
        <v>1817.8585848309588</v>
      </c>
      <c r="N116" s="11">
        <f t="shared" si="22"/>
        <v>1766.6483364623205</v>
      </c>
      <c r="O116" s="11">
        <f t="shared" si="22"/>
        <v>1740.4988843578183</v>
      </c>
      <c r="P116" s="11">
        <f t="shared" si="22"/>
        <v>1720.7068086079939</v>
      </c>
      <c r="Q116" s="11">
        <f t="shared" si="22"/>
        <v>1703.5784772751722</v>
      </c>
      <c r="R116" s="11">
        <f t="shared" si="22"/>
        <v>1685.948876507993</v>
      </c>
      <c r="S116" s="11">
        <f t="shared" si="22"/>
        <v>1666.7174518414306</v>
      </c>
      <c r="T116" s="11">
        <f t="shared" si="22"/>
        <v>1651.4979522155486</v>
      </c>
      <c r="U116" s="11">
        <f t="shared" si="22"/>
        <v>1632.3173114854969</v>
      </c>
      <c r="V116" s="11">
        <f t="shared" si="22"/>
        <v>1606.5538312421265</v>
      </c>
      <c r="W116" s="11">
        <f t="shared" si="22"/>
        <v>1570.7572406179315</v>
      </c>
      <c r="X116" s="12">
        <f t="shared" si="22"/>
        <v>1513.5661897395648</v>
      </c>
    </row>
    <row r="117" spans="1:24" x14ac:dyDescent="0.2">
      <c r="A117" s="15" t="s">
        <v>11</v>
      </c>
      <c r="B117" s="62">
        <f t="shared" si="13"/>
        <v>1670.3911581086966</v>
      </c>
      <c r="C117" s="11">
        <f t="shared" si="13"/>
        <v>1646.5564485623913</v>
      </c>
      <c r="D117" s="11">
        <f t="shared" ref="D117:X117" si="23">D66/D$102*$B$102</f>
        <v>1638.1543537246803</v>
      </c>
      <c r="E117" s="11">
        <f t="shared" si="23"/>
        <v>1656.9814396993434</v>
      </c>
      <c r="F117" s="11">
        <f t="shared" si="23"/>
        <v>1701.1041536078126</v>
      </c>
      <c r="G117" s="11">
        <f t="shared" si="23"/>
        <v>1777.8465381141166</v>
      </c>
      <c r="H117" s="11">
        <f t="shared" si="23"/>
        <v>1879.2448202442338</v>
      </c>
      <c r="I117" s="11">
        <f t="shared" si="23"/>
        <v>1975.6858111064412</v>
      </c>
      <c r="J117" s="11">
        <f t="shared" si="23"/>
        <v>2052.6624663317057</v>
      </c>
      <c r="K117" s="11">
        <f t="shared" si="23"/>
        <v>2102.5824072339828</v>
      </c>
      <c r="L117" s="11">
        <f t="shared" si="23"/>
        <v>2113.7539486432465</v>
      </c>
      <c r="M117" s="11">
        <f t="shared" si="23"/>
        <v>2086.1288267670197</v>
      </c>
      <c r="N117" s="11">
        <f t="shared" si="23"/>
        <v>2027.4937567912402</v>
      </c>
      <c r="O117" s="11">
        <f t="shared" si="23"/>
        <v>1948.0192433593534</v>
      </c>
      <c r="P117" s="11">
        <f t="shared" si="23"/>
        <v>1867.0716885612806</v>
      </c>
      <c r="Q117" s="11">
        <f t="shared" si="23"/>
        <v>1792.1222604418329</v>
      </c>
      <c r="R117" s="11">
        <f t="shared" si="23"/>
        <v>1724.3184411598484</v>
      </c>
      <c r="S117" s="11">
        <f t="shared" si="23"/>
        <v>1679.7709825059094</v>
      </c>
      <c r="T117" s="11">
        <f t="shared" si="23"/>
        <v>1658.1263694307536</v>
      </c>
      <c r="U117" s="11">
        <f t="shared" si="23"/>
        <v>1641.4814117850094</v>
      </c>
      <c r="V117" s="11">
        <f t="shared" si="23"/>
        <v>1627.4165796769212</v>
      </c>
      <c r="W117" s="11">
        <f t="shared" si="23"/>
        <v>1613.1669453470752</v>
      </c>
      <c r="X117" s="12">
        <f t="shared" si="23"/>
        <v>1597.5343797853902</v>
      </c>
    </row>
    <row r="118" spans="1:24" x14ac:dyDescent="0.2">
      <c r="A118" s="15" t="s">
        <v>12</v>
      </c>
      <c r="B118" s="62">
        <f t="shared" si="13"/>
        <v>1426.4255783488939</v>
      </c>
      <c r="C118" s="11">
        <f t="shared" si="13"/>
        <v>1463.6324463400504</v>
      </c>
      <c r="D118" s="11">
        <f t="shared" ref="D118:X118" si="24">D67/D$102*$B$102</f>
        <v>1506.6117078284303</v>
      </c>
      <c r="E118" s="11">
        <f t="shared" si="24"/>
        <v>1531.2097696853789</v>
      </c>
      <c r="F118" s="11">
        <f t="shared" si="24"/>
        <v>1542.4134298503814</v>
      </c>
      <c r="G118" s="11">
        <f t="shared" si="24"/>
        <v>1533.1283437946079</v>
      </c>
      <c r="H118" s="11">
        <f t="shared" si="24"/>
        <v>1510.8119809378054</v>
      </c>
      <c r="I118" s="11">
        <f t="shared" si="24"/>
        <v>1503.7963866030987</v>
      </c>
      <c r="J118" s="11">
        <f t="shared" si="24"/>
        <v>1521.6986323425297</v>
      </c>
      <c r="K118" s="11">
        <f t="shared" si="24"/>
        <v>1562.8107289463157</v>
      </c>
      <c r="L118" s="11">
        <f t="shared" si="24"/>
        <v>1633.9095612420847</v>
      </c>
      <c r="M118" s="11">
        <f t="shared" si="24"/>
        <v>1727.9096084667347</v>
      </c>
      <c r="N118" s="11">
        <f t="shared" si="24"/>
        <v>1817.4801800674018</v>
      </c>
      <c r="O118" s="11">
        <f t="shared" si="24"/>
        <v>1889.258254078346</v>
      </c>
      <c r="P118" s="11">
        <f t="shared" si="24"/>
        <v>1937.0464459416562</v>
      </c>
      <c r="Q118" s="11">
        <f t="shared" si="24"/>
        <v>1950.3093253850795</v>
      </c>
      <c r="R118" s="11">
        <f t="shared" si="24"/>
        <v>1928.6612764316167</v>
      </c>
      <c r="S118" s="11">
        <f t="shared" si="24"/>
        <v>1879.0097072067163</v>
      </c>
      <c r="T118" s="11">
        <f t="shared" si="24"/>
        <v>1809.0949758929119</v>
      </c>
      <c r="U118" s="11">
        <f t="shared" si="24"/>
        <v>1736.6007098437672</v>
      </c>
      <c r="V118" s="11">
        <f t="shared" si="24"/>
        <v>1669.6600651376887</v>
      </c>
      <c r="W118" s="11">
        <f t="shared" si="24"/>
        <v>1609.596938305097</v>
      </c>
      <c r="X118" s="12">
        <f t="shared" si="24"/>
        <v>1571.1813191692165</v>
      </c>
    </row>
    <row r="119" spans="1:24" x14ac:dyDescent="0.2">
      <c r="A119" s="15" t="s">
        <v>13</v>
      </c>
      <c r="B119" s="62">
        <f t="shared" si="13"/>
        <v>1417.9578371110258</v>
      </c>
      <c r="C119" s="11">
        <f t="shared" si="13"/>
        <v>1367.5578000621947</v>
      </c>
      <c r="D119" s="11">
        <f t="shared" ref="D119:X119" si="25">D68/D$102*$B$102</f>
        <v>1313.3477982816441</v>
      </c>
      <c r="E119" s="11">
        <f t="shared" si="25"/>
        <v>1265.6489683582461</v>
      </c>
      <c r="F119" s="11">
        <f t="shared" si="25"/>
        <v>1229.8754144053287</v>
      </c>
      <c r="G119" s="11">
        <f t="shared" si="25"/>
        <v>1225.4529765738473</v>
      </c>
      <c r="H119" s="11">
        <f t="shared" si="25"/>
        <v>1257.9914797863969</v>
      </c>
      <c r="I119" s="11">
        <f t="shared" si="25"/>
        <v>1295.6487457712474</v>
      </c>
      <c r="J119" s="11">
        <f t="shared" si="25"/>
        <v>1317.5457474937796</v>
      </c>
      <c r="K119" s="11">
        <f t="shared" si="25"/>
        <v>1327.8608910127955</v>
      </c>
      <c r="L119" s="11">
        <f t="shared" si="25"/>
        <v>1320.7471999202041</v>
      </c>
      <c r="M119" s="11">
        <f t="shared" si="25"/>
        <v>1302.9467863830337</v>
      </c>
      <c r="N119" s="11">
        <f t="shared" si="25"/>
        <v>1298.573237297134</v>
      </c>
      <c r="O119" s="11">
        <f t="shared" si="25"/>
        <v>1315.7351297639057</v>
      </c>
      <c r="P119" s="11">
        <f t="shared" si="25"/>
        <v>1353.5481211650738</v>
      </c>
      <c r="Q119" s="11">
        <f t="shared" si="25"/>
        <v>1418.1652886656723</v>
      </c>
      <c r="R119" s="11">
        <f t="shared" si="25"/>
        <v>1503.4583223005802</v>
      </c>
      <c r="S119" s="11">
        <f t="shared" si="25"/>
        <v>1585.7381020736614</v>
      </c>
      <c r="T119" s="11">
        <f t="shared" si="25"/>
        <v>1652.0418881691171</v>
      </c>
      <c r="U119" s="11">
        <f t="shared" si="25"/>
        <v>1696.5209160347965</v>
      </c>
      <c r="V119" s="11">
        <f t="shared" si="25"/>
        <v>1711.0335229755119</v>
      </c>
      <c r="W119" s="11">
        <f t="shared" si="25"/>
        <v>1695.4851913495183</v>
      </c>
      <c r="X119" s="12">
        <f t="shared" si="25"/>
        <v>1655.3991917883448</v>
      </c>
    </row>
    <row r="120" spans="1:24" x14ac:dyDescent="0.2">
      <c r="A120" s="15" t="s">
        <v>14</v>
      </c>
      <c r="B120" s="62">
        <f t="shared" si="13"/>
        <v>996.11075812673289</v>
      </c>
      <c r="C120" s="11">
        <f t="shared" si="13"/>
        <v>989.61568891723141</v>
      </c>
      <c r="D120" s="11">
        <f t="shared" ref="D120:X120" si="26">D69/D$102*$B$102</f>
        <v>983.46582458674766</v>
      </c>
      <c r="E120" s="11">
        <f t="shared" si="26"/>
        <v>972.38357187891847</v>
      </c>
      <c r="F120" s="11">
        <f t="shared" si="26"/>
        <v>956.38254901565517</v>
      </c>
      <c r="G120" s="11">
        <f t="shared" si="26"/>
        <v>932.75258099639063</v>
      </c>
      <c r="H120" s="11">
        <f t="shared" si="26"/>
        <v>900.42223542843772</v>
      </c>
      <c r="I120" s="11">
        <f t="shared" si="26"/>
        <v>865.9252907944375</v>
      </c>
      <c r="J120" s="11">
        <f t="shared" si="26"/>
        <v>835.97924809195229</v>
      </c>
      <c r="K120" s="11">
        <f t="shared" si="26"/>
        <v>813.96929818339584</v>
      </c>
      <c r="L120" s="11">
        <f t="shared" si="26"/>
        <v>812.73235138179359</v>
      </c>
      <c r="M120" s="11">
        <f t="shared" si="26"/>
        <v>835.98702241778437</v>
      </c>
      <c r="N120" s="11">
        <f t="shared" si="26"/>
        <v>862.47388772389593</v>
      </c>
      <c r="O120" s="11">
        <f t="shared" si="26"/>
        <v>878.38040882875202</v>
      </c>
      <c r="P120" s="11">
        <f t="shared" si="26"/>
        <v>886.90801726024267</v>
      </c>
      <c r="Q120" s="11">
        <f t="shared" si="26"/>
        <v>884.36419197211137</v>
      </c>
      <c r="R120" s="11">
        <f t="shared" si="26"/>
        <v>875.21340047772128</v>
      </c>
      <c r="S120" s="11">
        <f t="shared" si="26"/>
        <v>875.49466111548668</v>
      </c>
      <c r="T120" s="11">
        <f t="shared" si="26"/>
        <v>889.91336356101317</v>
      </c>
      <c r="U120" s="11">
        <f t="shared" si="26"/>
        <v>917.81075009472238</v>
      </c>
      <c r="V120" s="11">
        <f t="shared" si="26"/>
        <v>964.07017199631412</v>
      </c>
      <c r="W120" s="11">
        <f t="shared" si="26"/>
        <v>1024.8023647610455</v>
      </c>
      <c r="X120" s="12">
        <f t="shared" si="26"/>
        <v>1083.7509560624226</v>
      </c>
    </row>
    <row r="121" spans="1:24" x14ac:dyDescent="0.2">
      <c r="A121" s="15" t="s">
        <v>15</v>
      </c>
      <c r="B121" s="62">
        <f t="shared" si="13"/>
        <v>793.19123036251483</v>
      </c>
      <c r="C121" s="11">
        <f t="shared" si="13"/>
        <v>816.28771986002357</v>
      </c>
      <c r="D121" s="11">
        <f t="shared" ref="D121:X121" si="27">D70/D$102*$B$102</f>
        <v>840.09014137900056</v>
      </c>
      <c r="E121" s="11">
        <f t="shared" si="27"/>
        <v>852.95497362259982</v>
      </c>
      <c r="F121" s="11">
        <f t="shared" si="27"/>
        <v>847.56980443864563</v>
      </c>
      <c r="G121" s="11">
        <f t="shared" si="27"/>
        <v>840.70199264686744</v>
      </c>
      <c r="H121" s="11">
        <f t="shared" si="27"/>
        <v>837.05737785806207</v>
      </c>
      <c r="I121" s="11">
        <f t="shared" si="27"/>
        <v>833.47803641487531</v>
      </c>
      <c r="J121" s="11">
        <f t="shared" si="27"/>
        <v>826.25390432823451</v>
      </c>
      <c r="K121" s="11">
        <f t="shared" si="27"/>
        <v>814.78754930743969</v>
      </c>
      <c r="L121" s="11">
        <f t="shared" si="27"/>
        <v>796.62314774298852</v>
      </c>
      <c r="M121" s="11">
        <f t="shared" si="27"/>
        <v>770.86555559156784</v>
      </c>
      <c r="N121" s="11">
        <f t="shared" si="27"/>
        <v>743.25009192686332</v>
      </c>
      <c r="O121" s="11">
        <f t="shared" si="27"/>
        <v>719.67210105925528</v>
      </c>
      <c r="P121" s="11">
        <f t="shared" si="27"/>
        <v>703.25012112154263</v>
      </c>
      <c r="Q121" s="11">
        <f t="shared" si="27"/>
        <v>705.12292970249041</v>
      </c>
      <c r="R121" s="11">
        <f t="shared" si="27"/>
        <v>728.40710344291892</v>
      </c>
      <c r="S121" s="11">
        <f t="shared" si="27"/>
        <v>754.63971212415572</v>
      </c>
      <c r="T121" s="11">
        <f t="shared" si="27"/>
        <v>771.22439874263887</v>
      </c>
      <c r="U121" s="11">
        <f t="shared" si="27"/>
        <v>780.84143246558483</v>
      </c>
      <c r="V121" s="11">
        <f t="shared" si="27"/>
        <v>780.89537489864256</v>
      </c>
      <c r="W121" s="11">
        <f t="shared" si="27"/>
        <v>775.54985503911257</v>
      </c>
      <c r="X121" s="12">
        <f t="shared" si="27"/>
        <v>778.7388990789492</v>
      </c>
    </row>
    <row r="122" spans="1:24" x14ac:dyDescent="0.2">
      <c r="A122" s="15" t="s">
        <v>16</v>
      </c>
      <c r="B122" s="62">
        <f t="shared" si="13"/>
        <v>548.30575949995045</v>
      </c>
      <c r="C122" s="11">
        <f t="shared" si="13"/>
        <v>585.53994329516809</v>
      </c>
      <c r="D122" s="11">
        <f t="shared" ref="D122:X122" si="28">D71/D$102*$B$102</f>
        <v>611.58069587593559</v>
      </c>
      <c r="E122" s="11">
        <f t="shared" si="28"/>
        <v>643.68376960054263</v>
      </c>
      <c r="F122" s="11">
        <f t="shared" si="28"/>
        <v>692.76760109378438</v>
      </c>
      <c r="G122" s="11">
        <f t="shared" si="28"/>
        <v>731.6346346065236</v>
      </c>
      <c r="H122" s="11">
        <f t="shared" si="28"/>
        <v>755.28597922129791</v>
      </c>
      <c r="I122" s="11">
        <f t="shared" si="28"/>
        <v>778.70400111565982</v>
      </c>
      <c r="J122" s="11">
        <f t="shared" si="28"/>
        <v>793.13826049882539</v>
      </c>
      <c r="K122" s="11">
        <f t="shared" si="28"/>
        <v>791.40451790456223</v>
      </c>
      <c r="L122" s="11">
        <f t="shared" si="28"/>
        <v>788.23811899822772</v>
      </c>
      <c r="M122" s="11">
        <f t="shared" si="28"/>
        <v>787.8160386554473</v>
      </c>
      <c r="N122" s="11">
        <f t="shared" si="28"/>
        <v>787.35587867590777</v>
      </c>
      <c r="O122" s="11">
        <f t="shared" si="28"/>
        <v>783.55559810620366</v>
      </c>
      <c r="P122" s="11">
        <f t="shared" si="28"/>
        <v>775.97936955136151</v>
      </c>
      <c r="Q122" s="11">
        <f t="shared" si="28"/>
        <v>762.0912933702873</v>
      </c>
      <c r="R122" s="11">
        <f t="shared" si="28"/>
        <v>740.80267727831267</v>
      </c>
      <c r="S122" s="11">
        <f t="shared" si="28"/>
        <v>717.90096670544449</v>
      </c>
      <c r="T122" s="11">
        <f t="shared" si="28"/>
        <v>698.7306678374099</v>
      </c>
      <c r="U122" s="11">
        <f t="shared" si="28"/>
        <v>686.16354027122816</v>
      </c>
      <c r="V122" s="11">
        <f t="shared" si="28"/>
        <v>691.56053784699407</v>
      </c>
      <c r="W122" s="11">
        <f t="shared" si="28"/>
        <v>718.00927223779604</v>
      </c>
      <c r="X122" s="12">
        <f t="shared" si="28"/>
        <v>747.14851147591662</v>
      </c>
    </row>
    <row r="123" spans="1:24" x14ac:dyDescent="0.2">
      <c r="A123" s="15" t="s">
        <v>17</v>
      </c>
      <c r="B123" s="62">
        <f t="shared" si="13"/>
        <v>379.77352836003877</v>
      </c>
      <c r="C123" s="11">
        <f t="shared" si="13"/>
        <v>386.91424499458179</v>
      </c>
      <c r="D123" s="11">
        <f t="shared" ref="D123:X123" si="29">D72/D$102*$B$102</f>
        <v>403.57516900068259</v>
      </c>
      <c r="E123" s="11">
        <f t="shared" si="29"/>
        <v>427.64791887935849</v>
      </c>
      <c r="F123" s="11">
        <f t="shared" si="29"/>
        <v>453.06381616373511</v>
      </c>
      <c r="G123" s="11">
        <f t="shared" si="29"/>
        <v>484.50232960297029</v>
      </c>
      <c r="H123" s="11">
        <f t="shared" si="29"/>
        <v>520.1916089516327</v>
      </c>
      <c r="I123" s="11">
        <f t="shared" si="29"/>
        <v>545.57261074277471</v>
      </c>
      <c r="J123" s="11">
        <f t="shared" si="29"/>
        <v>577.72383331282924</v>
      </c>
      <c r="K123" s="11">
        <f t="shared" si="29"/>
        <v>625.84947884023813</v>
      </c>
      <c r="L123" s="11">
        <f t="shared" si="29"/>
        <v>664.62184360599122</v>
      </c>
      <c r="M123" s="11">
        <f t="shared" si="29"/>
        <v>689.30372551350274</v>
      </c>
      <c r="N123" s="11">
        <f t="shared" si="29"/>
        <v>713.07327497219217</v>
      </c>
      <c r="O123" s="11">
        <f t="shared" si="29"/>
        <v>729.32327010641825</v>
      </c>
      <c r="P123" s="11">
        <f t="shared" si="29"/>
        <v>732.33402361528965</v>
      </c>
      <c r="Q123" s="11">
        <f t="shared" si="29"/>
        <v>734.35046679113054</v>
      </c>
      <c r="R123" s="11">
        <f t="shared" si="29"/>
        <v>738.62670752024837</v>
      </c>
      <c r="S123" s="11">
        <f t="shared" si="29"/>
        <v>742.98962237529611</v>
      </c>
      <c r="T123" s="11">
        <f t="shared" si="29"/>
        <v>744.07519394863004</v>
      </c>
      <c r="U123" s="11">
        <f t="shared" si="29"/>
        <v>741.05028092515261</v>
      </c>
      <c r="V123" s="11">
        <f t="shared" si="29"/>
        <v>731.60417150149647</v>
      </c>
      <c r="W123" s="11">
        <f t="shared" si="29"/>
        <v>714.65282049908512</v>
      </c>
      <c r="X123" s="12">
        <f t="shared" si="29"/>
        <v>696.2706755468131</v>
      </c>
    </row>
    <row r="124" spans="1:24" x14ac:dyDescent="0.2">
      <c r="A124" s="15" t="s">
        <v>18</v>
      </c>
      <c r="B124" s="62">
        <f t="shared" si="13"/>
        <v>292.60912756384039</v>
      </c>
      <c r="C124" s="11">
        <f t="shared" si="13"/>
        <v>294.76069108202068</v>
      </c>
      <c r="D124" s="11">
        <f t="shared" ref="D124:X124" si="30">D73/D$102*$B$102</f>
        <v>295.01883984409665</v>
      </c>
      <c r="E124" s="11">
        <f t="shared" si="30"/>
        <v>293.20767814516574</v>
      </c>
      <c r="F124" s="11">
        <f t="shared" si="30"/>
        <v>291.87857172697056</v>
      </c>
      <c r="G124" s="11">
        <f t="shared" si="30"/>
        <v>295.13744414811958</v>
      </c>
      <c r="H124" s="11">
        <f t="shared" si="30"/>
        <v>303.71104732944815</v>
      </c>
      <c r="I124" s="11">
        <f t="shared" si="30"/>
        <v>320.14294433921481</v>
      </c>
      <c r="J124" s="11">
        <f t="shared" si="30"/>
        <v>342.65647124270504</v>
      </c>
      <c r="K124" s="11">
        <f t="shared" si="30"/>
        <v>365.72857009834684</v>
      </c>
      <c r="L124" s="11">
        <f t="shared" si="30"/>
        <v>394.16261027101035</v>
      </c>
      <c r="M124" s="11">
        <f t="shared" si="30"/>
        <v>426.39403150386966</v>
      </c>
      <c r="N124" s="11">
        <f t="shared" si="30"/>
        <v>449.80801809493931</v>
      </c>
      <c r="O124" s="11">
        <f t="shared" si="30"/>
        <v>480.19424552417286</v>
      </c>
      <c r="P124" s="11">
        <f t="shared" si="30"/>
        <v>525.18910582974854</v>
      </c>
      <c r="Q124" s="11">
        <f t="shared" si="30"/>
        <v>562.23153532402932</v>
      </c>
      <c r="R124" s="11">
        <f t="shared" si="30"/>
        <v>586.91906888525932</v>
      </c>
      <c r="S124" s="11">
        <f t="shared" si="30"/>
        <v>610.13058777255992</v>
      </c>
      <c r="T124" s="11">
        <f t="shared" si="30"/>
        <v>627.82601372325939</v>
      </c>
      <c r="U124" s="11">
        <f t="shared" si="30"/>
        <v>635.69254166152541</v>
      </c>
      <c r="V124" s="11">
        <f t="shared" si="30"/>
        <v>642.72551693448975</v>
      </c>
      <c r="W124" s="11">
        <f t="shared" si="30"/>
        <v>651.14205102385699</v>
      </c>
      <c r="X124" s="12">
        <f t="shared" si="30"/>
        <v>659.5795834149327</v>
      </c>
    </row>
    <row r="125" spans="1:24" x14ac:dyDescent="0.2">
      <c r="A125" s="15" t="s">
        <v>19</v>
      </c>
      <c r="B125" s="62">
        <f t="shared" si="13"/>
        <v>107.18275965579348</v>
      </c>
      <c r="C125" s="11">
        <f t="shared" si="13"/>
        <v>113.72409229636838</v>
      </c>
      <c r="D125" s="11">
        <f t="shared" ref="D125:X125" si="31">D74/D$102*$B$102</f>
        <v>121.41842648054455</v>
      </c>
      <c r="E125" s="11">
        <f t="shared" si="31"/>
        <v>128.37431268534067</v>
      </c>
      <c r="F125" s="11">
        <f t="shared" si="31"/>
        <v>134.11528170799261</v>
      </c>
      <c r="G125" s="11">
        <f t="shared" si="31"/>
        <v>137.84773151086446</v>
      </c>
      <c r="H125" s="11">
        <f t="shared" si="31"/>
        <v>139.69535630330176</v>
      </c>
      <c r="I125" s="11">
        <f t="shared" si="31"/>
        <v>140.79101211275955</v>
      </c>
      <c r="J125" s="11">
        <f t="shared" si="31"/>
        <v>141.24806440950076</v>
      </c>
      <c r="K125" s="11">
        <f t="shared" si="31"/>
        <v>142.13009010918327</v>
      </c>
      <c r="L125" s="11">
        <f t="shared" si="31"/>
        <v>145.56155534554196</v>
      </c>
      <c r="M125" s="11">
        <f t="shared" si="31"/>
        <v>151.76534976297734</v>
      </c>
      <c r="N125" s="11">
        <f t="shared" si="31"/>
        <v>162.31017196994361</v>
      </c>
      <c r="O125" s="11">
        <f t="shared" si="31"/>
        <v>175.9218636934979</v>
      </c>
      <c r="P125" s="11">
        <f t="shared" si="31"/>
        <v>189.46079407048828</v>
      </c>
      <c r="Q125" s="11">
        <f t="shared" si="31"/>
        <v>206.31970892581319</v>
      </c>
      <c r="R125" s="11">
        <f t="shared" si="31"/>
        <v>225.51449205494208</v>
      </c>
      <c r="S125" s="11">
        <f t="shared" si="31"/>
        <v>239.72385738839864</v>
      </c>
      <c r="T125" s="11">
        <f t="shared" si="31"/>
        <v>258.79278491593561</v>
      </c>
      <c r="U125" s="11">
        <f t="shared" si="31"/>
        <v>286.617324979388</v>
      </c>
      <c r="V125" s="11">
        <f t="shared" si="31"/>
        <v>309.53942742837103</v>
      </c>
      <c r="W125" s="11">
        <f t="shared" si="31"/>
        <v>324.98066361903926</v>
      </c>
      <c r="X125" s="12">
        <f t="shared" si="31"/>
        <v>339.03463411382114</v>
      </c>
    </row>
    <row r="126" spans="1:24" x14ac:dyDescent="0.2">
      <c r="A126" s="15" t="s">
        <v>20</v>
      </c>
      <c r="B126" s="62">
        <f t="shared" si="13"/>
        <v>14.53681626928471</v>
      </c>
      <c r="C126" s="11">
        <f t="shared" si="13"/>
        <v>16.212289528652132</v>
      </c>
      <c r="D126" s="11">
        <f t="shared" ref="D126:X126" si="32">D75/D$102*$B$102</f>
        <v>17.527917373119632</v>
      </c>
      <c r="E126" s="11">
        <f t="shared" si="32"/>
        <v>18.769378749345943</v>
      </c>
      <c r="F126" s="11">
        <f t="shared" si="32"/>
        <v>20.06301920342122</v>
      </c>
      <c r="G126" s="11">
        <f t="shared" si="32"/>
        <v>21.546699851989505</v>
      </c>
      <c r="H126" s="11">
        <f t="shared" si="32"/>
        <v>23.129367945304757</v>
      </c>
      <c r="I126" s="11">
        <f t="shared" si="32"/>
        <v>24.876966932115746</v>
      </c>
      <c r="J126" s="11">
        <f t="shared" si="32"/>
        <v>26.561908131105099</v>
      </c>
      <c r="K126" s="11">
        <f t="shared" si="32"/>
        <v>27.977772838364501</v>
      </c>
      <c r="L126" s="11">
        <f t="shared" si="32"/>
        <v>28.950719580817331</v>
      </c>
      <c r="M126" s="11">
        <f t="shared" si="32"/>
        <v>29.53531204433822</v>
      </c>
      <c r="N126" s="11">
        <f t="shared" si="32"/>
        <v>30.044282673152413</v>
      </c>
      <c r="O126" s="11">
        <f t="shared" si="32"/>
        <v>30.464092302220788</v>
      </c>
      <c r="P126" s="11">
        <f t="shared" si="32"/>
        <v>31.053887174306535</v>
      </c>
      <c r="Q126" s="11">
        <f t="shared" si="32"/>
        <v>32.326231328141674</v>
      </c>
      <c r="R126" s="11">
        <f t="shared" si="32"/>
        <v>34.270729636075501</v>
      </c>
      <c r="S126" s="11">
        <f t="shared" si="32"/>
        <v>37.344166416277176</v>
      </c>
      <c r="T126" s="11">
        <f t="shared" si="32"/>
        <v>41.104432746556888</v>
      </c>
      <c r="U126" s="11">
        <f t="shared" si="32"/>
        <v>44.692650112712471</v>
      </c>
      <c r="V126" s="11">
        <f t="shared" si="32"/>
        <v>49.246201438549903</v>
      </c>
      <c r="W126" s="11">
        <f t="shared" si="32"/>
        <v>54.446927973547645</v>
      </c>
      <c r="X126" s="12">
        <f t="shared" si="32"/>
        <v>58.260581065235947</v>
      </c>
    </row>
    <row r="127" spans="1:24" x14ac:dyDescent="0.2">
      <c r="A127" s="15" t="s">
        <v>21</v>
      </c>
      <c r="B127" s="63">
        <f t="shared" si="13"/>
        <v>3.27</v>
      </c>
      <c r="C127" s="48">
        <f t="shared" si="13"/>
        <v>2.8566826844661191</v>
      </c>
      <c r="D127" s="48">
        <f t="shared" ref="D127:X127" si="33">D76/D$102*$B$102</f>
        <v>2.5561016409654558</v>
      </c>
      <c r="E127" s="48">
        <f t="shared" si="33"/>
        <v>2.9472351979942295</v>
      </c>
      <c r="F127" s="48">
        <f t="shared" si="33"/>
        <v>3.4312623391795003</v>
      </c>
      <c r="G127" s="48">
        <f t="shared" si="33"/>
        <v>3.9388037352151573</v>
      </c>
      <c r="H127" s="48">
        <f t="shared" si="33"/>
        <v>4.3734852079242845</v>
      </c>
      <c r="I127" s="48">
        <f t="shared" si="33"/>
        <v>4.7076884574160855</v>
      </c>
      <c r="J127" s="48">
        <f t="shared" si="33"/>
        <v>5.1048712400259744</v>
      </c>
      <c r="K127" s="48">
        <f t="shared" si="33"/>
        <v>5.5439364433335792</v>
      </c>
      <c r="L127" s="48">
        <f t="shared" si="33"/>
        <v>6.0345088688358341</v>
      </c>
      <c r="M127" s="48">
        <f t="shared" si="33"/>
        <v>6.5685972758100508</v>
      </c>
      <c r="N127" s="48">
        <f t="shared" si="33"/>
        <v>7.1455323347391042</v>
      </c>
      <c r="O127" s="48">
        <f t="shared" si="33"/>
        <v>7.6883173587875344</v>
      </c>
      <c r="P127" s="48">
        <f t="shared" si="33"/>
        <v>8.1899391798982606</v>
      </c>
      <c r="Q127" s="48">
        <f t="shared" si="33"/>
        <v>8.5701117569987169</v>
      </c>
      <c r="R127" s="48">
        <f t="shared" si="33"/>
        <v>8.8329106420670023</v>
      </c>
      <c r="S127" s="48">
        <f t="shared" si="33"/>
        <v>9.1087744063076705</v>
      </c>
      <c r="T127" s="48">
        <f t="shared" si="33"/>
        <v>9.342847914759064</v>
      </c>
      <c r="U127" s="48">
        <f t="shared" si="33"/>
        <v>9.663164670848948</v>
      </c>
      <c r="V127" s="48">
        <f t="shared" si="33"/>
        <v>10.231655797524258</v>
      </c>
      <c r="W127" s="48">
        <f t="shared" si="33"/>
        <v>11.023634720353487</v>
      </c>
      <c r="X127" s="64">
        <f t="shared" si="33"/>
        <v>12.219451473002756</v>
      </c>
    </row>
    <row r="128" spans="1:24" x14ac:dyDescent="0.2">
      <c r="A128" s="16" t="s">
        <v>24</v>
      </c>
      <c r="B128" s="18">
        <f>SUM(B107:B127)</f>
        <v>20435.095881936402</v>
      </c>
      <c r="C128" s="18">
        <f>SUM(C107:C127)</f>
        <v>20379.758709420141</v>
      </c>
      <c r="D128" s="18">
        <f t="shared" ref="D128:X128" si="34">SUM(D107:D127)</f>
        <v>20304.56017729628</v>
      </c>
      <c r="E128" s="18">
        <f t="shared" si="34"/>
        <v>20226.663891289125</v>
      </c>
      <c r="F128" s="18">
        <f t="shared" si="34"/>
        <v>20144.865948202729</v>
      </c>
      <c r="G128" s="18">
        <f t="shared" si="34"/>
        <v>20066.979223444967</v>
      </c>
      <c r="H128" s="18">
        <f t="shared" si="34"/>
        <v>19995.91892074715</v>
      </c>
      <c r="I128" s="18">
        <f t="shared" si="34"/>
        <v>19930.473908003161</v>
      </c>
      <c r="J128" s="18">
        <f t="shared" si="34"/>
        <v>19867.595448754812</v>
      </c>
      <c r="K128" s="18">
        <f t="shared" si="34"/>
        <v>19803.966659107409</v>
      </c>
      <c r="L128" s="18">
        <f t="shared" si="34"/>
        <v>19737.74298483468</v>
      </c>
      <c r="M128" s="18">
        <f t="shared" si="34"/>
        <v>19669.237329770593</v>
      </c>
      <c r="N128" s="18">
        <f t="shared" si="34"/>
        <v>19598.8982909937</v>
      </c>
      <c r="O128" s="18">
        <f t="shared" si="34"/>
        <v>19527.88850817546</v>
      </c>
      <c r="P128" s="18">
        <f t="shared" si="34"/>
        <v>19461.208925569146</v>
      </c>
      <c r="Q128" s="18">
        <f t="shared" si="34"/>
        <v>19398.015692918845</v>
      </c>
      <c r="R128" s="18">
        <f t="shared" si="34"/>
        <v>19338.154730973736</v>
      </c>
      <c r="S128" s="18">
        <f t="shared" si="34"/>
        <v>19284.165950246523</v>
      </c>
      <c r="T128" s="18">
        <f t="shared" si="34"/>
        <v>19220.601913083487</v>
      </c>
      <c r="U128" s="18">
        <f t="shared" si="34"/>
        <v>19147.696180031428</v>
      </c>
      <c r="V128" s="18">
        <f t="shared" si="34"/>
        <v>19076.735455434631</v>
      </c>
      <c r="W128" s="18">
        <f t="shared" si="34"/>
        <v>19012.960387328589</v>
      </c>
      <c r="X128" s="18">
        <f t="shared" si="34"/>
        <v>18961.507151795093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5">D105</f>
        <v>2020</v>
      </c>
      <c r="E129" s="7">
        <f t="shared" si="35"/>
        <v>2021</v>
      </c>
      <c r="F129" s="7">
        <f t="shared" si="35"/>
        <v>2022</v>
      </c>
      <c r="G129" s="7">
        <f t="shared" si="35"/>
        <v>2023</v>
      </c>
      <c r="H129" s="7">
        <f t="shared" si="35"/>
        <v>2024</v>
      </c>
      <c r="I129" s="7">
        <f t="shared" si="35"/>
        <v>2025</v>
      </c>
      <c r="J129" s="7">
        <f t="shared" si="35"/>
        <v>2026</v>
      </c>
      <c r="K129" s="7">
        <f t="shared" si="35"/>
        <v>2027</v>
      </c>
      <c r="L129" s="7">
        <f t="shared" si="35"/>
        <v>2028</v>
      </c>
      <c r="M129" s="7">
        <f t="shared" si="35"/>
        <v>2029</v>
      </c>
      <c r="N129" s="7">
        <f t="shared" si="35"/>
        <v>2030</v>
      </c>
      <c r="O129" s="7">
        <f t="shared" si="35"/>
        <v>2031</v>
      </c>
      <c r="P129" s="7">
        <f t="shared" si="35"/>
        <v>2032</v>
      </c>
      <c r="Q129" s="7">
        <f t="shared" si="35"/>
        <v>2033</v>
      </c>
      <c r="R129" s="7">
        <f t="shared" si="35"/>
        <v>2034</v>
      </c>
      <c r="S129" s="7">
        <f t="shared" si="35"/>
        <v>2035</v>
      </c>
      <c r="T129" s="7">
        <f t="shared" si="35"/>
        <v>2036</v>
      </c>
      <c r="U129" s="7">
        <f t="shared" si="35"/>
        <v>2037</v>
      </c>
      <c r="V129" s="7">
        <f t="shared" si="35"/>
        <v>2038</v>
      </c>
      <c r="W129" s="7">
        <f t="shared" si="35"/>
        <v>2039</v>
      </c>
      <c r="X129" s="7">
        <f t="shared" si="35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3.8421258659135868</v>
      </c>
      <c r="C131" s="60">
        <f>C80/C$102*$B$102</f>
        <v>3.749010554450491</v>
      </c>
      <c r="D131" s="60">
        <f t="shared" ref="D131:X131" si="36">D80/D$102*$B$102</f>
        <v>3.6786048072144526</v>
      </c>
      <c r="E131" s="60">
        <f t="shared" si="36"/>
        <v>3.6541713165009191</v>
      </c>
      <c r="F131" s="60">
        <f t="shared" si="36"/>
        <v>3.6694888193088779</v>
      </c>
      <c r="G131" s="60">
        <f t="shared" si="36"/>
        <v>3.6849196403675712</v>
      </c>
      <c r="H131" s="60">
        <f t="shared" si="36"/>
        <v>3.6834452078388833</v>
      </c>
      <c r="I131" s="60">
        <f t="shared" si="36"/>
        <v>3.6593306153600427</v>
      </c>
      <c r="J131" s="60">
        <f t="shared" si="36"/>
        <v>3.6148650689062678</v>
      </c>
      <c r="K131" s="60">
        <f t="shared" si="36"/>
        <v>3.546717607444831</v>
      </c>
      <c r="L131" s="60">
        <f t="shared" si="36"/>
        <v>3.4672577694465248</v>
      </c>
      <c r="M131" s="60">
        <f t="shared" si="36"/>
        <v>3.3890255387697246</v>
      </c>
      <c r="N131" s="60">
        <f t="shared" si="36"/>
        <v>3.312262692946399</v>
      </c>
      <c r="O131" s="60">
        <f t="shared" si="36"/>
        <v>3.2372615211519995</v>
      </c>
      <c r="P131" s="60">
        <f t="shared" si="36"/>
        <v>3.1661562418017049</v>
      </c>
      <c r="Q131" s="60">
        <f t="shared" si="36"/>
        <v>3.1013142163056862</v>
      </c>
      <c r="R131" s="60">
        <f t="shared" si="36"/>
        <v>3.0450195925101746</v>
      </c>
      <c r="S131" s="60">
        <f t="shared" si="36"/>
        <v>2.9986417795521842</v>
      </c>
      <c r="T131" s="60">
        <f t="shared" si="36"/>
        <v>2.9602749935525989</v>
      </c>
      <c r="U131" s="60">
        <f t="shared" si="36"/>
        <v>2.9308249320467699</v>
      </c>
      <c r="V131" s="60">
        <f t="shared" si="36"/>
        <v>2.9133247544177197</v>
      </c>
      <c r="W131" s="60">
        <f t="shared" si="36"/>
        <v>2.9090157551077813</v>
      </c>
      <c r="X131" s="61">
        <f t="shared" si="36"/>
        <v>2.9174312846442727</v>
      </c>
    </row>
    <row r="132" spans="1:24" x14ac:dyDescent="0.2">
      <c r="A132" s="15" t="s">
        <v>2</v>
      </c>
      <c r="B132" s="62">
        <f t="shared" ref="B132:C151" si="37">B81/B$102*$B$102</f>
        <v>47.22699007236627</v>
      </c>
      <c r="C132" s="11">
        <f t="shared" si="37"/>
        <v>49.398115858920711</v>
      </c>
      <c r="D132" s="11">
        <f t="shared" ref="D132:X132" si="38">D81/D$102*$B$102</f>
        <v>51.013942147397302</v>
      </c>
      <c r="E132" s="11">
        <f t="shared" si="38"/>
        <v>51.588611893957129</v>
      </c>
      <c r="F132" s="11">
        <f t="shared" si="38"/>
        <v>51.04676965537665</v>
      </c>
      <c r="G132" s="11">
        <f t="shared" si="38"/>
        <v>49.843689460146365</v>
      </c>
      <c r="H132" s="11">
        <f t="shared" si="38"/>
        <v>48.593843570409447</v>
      </c>
      <c r="I132" s="11">
        <f t="shared" si="38"/>
        <v>47.649013828772823</v>
      </c>
      <c r="J132" s="11">
        <f t="shared" si="38"/>
        <v>47.322727362574454</v>
      </c>
      <c r="K132" s="11">
        <f t="shared" si="38"/>
        <v>47.510335815163408</v>
      </c>
      <c r="L132" s="11">
        <f t="shared" si="38"/>
        <v>47.701390221005134</v>
      </c>
      <c r="M132" s="11">
        <f t="shared" si="38"/>
        <v>47.682344452568081</v>
      </c>
      <c r="N132" s="11">
        <f t="shared" si="38"/>
        <v>47.376445291833761</v>
      </c>
      <c r="O132" s="11">
        <f t="shared" si="38"/>
        <v>46.813818513032878</v>
      </c>
      <c r="P132" s="11">
        <f t="shared" si="38"/>
        <v>45.968123847340053</v>
      </c>
      <c r="Q132" s="11">
        <f t="shared" si="38"/>
        <v>44.998626894432505</v>
      </c>
      <c r="R132" s="11">
        <f t="shared" si="38"/>
        <v>44.058490221941433</v>
      </c>
      <c r="S132" s="11">
        <f t="shared" si="38"/>
        <v>43.151791542302675</v>
      </c>
      <c r="T132" s="11">
        <f t="shared" si="38"/>
        <v>42.249544814952969</v>
      </c>
      <c r="U132" s="11">
        <f t="shared" si="38"/>
        <v>41.372043412406036</v>
      </c>
      <c r="V132" s="11">
        <f t="shared" si="38"/>
        <v>40.576617165709159</v>
      </c>
      <c r="W132" s="11">
        <f t="shared" si="38"/>
        <v>39.899107939289109</v>
      </c>
      <c r="X132" s="12">
        <f t="shared" si="38"/>
        <v>39.353628158065561</v>
      </c>
    </row>
    <row r="133" spans="1:24" x14ac:dyDescent="0.2">
      <c r="A133" s="15" t="s">
        <v>3</v>
      </c>
      <c r="B133" s="62">
        <f t="shared" si="37"/>
        <v>471.08277806253204</v>
      </c>
      <c r="C133" s="11">
        <f t="shared" si="37"/>
        <v>475.2195010669775</v>
      </c>
      <c r="D133" s="11">
        <f t="shared" ref="D133:X133" si="39">D82/D$102*$B$102</f>
        <v>483.29154573410784</v>
      </c>
      <c r="E133" s="11">
        <f t="shared" si="39"/>
        <v>496.04183325783043</v>
      </c>
      <c r="F133" s="11">
        <f t="shared" si="39"/>
        <v>515.21171818012101</v>
      </c>
      <c r="G133" s="11">
        <f t="shared" si="39"/>
        <v>540.14039227318085</v>
      </c>
      <c r="H133" s="11">
        <f t="shared" si="39"/>
        <v>564.09830878437174</v>
      </c>
      <c r="I133" s="11">
        <f t="shared" si="39"/>
        <v>581.84678137108801</v>
      </c>
      <c r="J133" s="11">
        <f t="shared" si="39"/>
        <v>588.17332861864736</v>
      </c>
      <c r="K133" s="11">
        <f t="shared" si="39"/>
        <v>581.93958054275652</v>
      </c>
      <c r="L133" s="11">
        <f t="shared" si="39"/>
        <v>568.27780330749476</v>
      </c>
      <c r="M133" s="11">
        <f t="shared" si="39"/>
        <v>554.17454324492417</v>
      </c>
      <c r="N133" s="11">
        <f t="shared" si="39"/>
        <v>543.56232456468661</v>
      </c>
      <c r="O133" s="11">
        <f t="shared" si="39"/>
        <v>539.98151070205802</v>
      </c>
      <c r="P133" s="11">
        <f t="shared" si="39"/>
        <v>542.4540690431063</v>
      </c>
      <c r="Q133" s="11">
        <f t="shared" si="39"/>
        <v>545.2502348574501</v>
      </c>
      <c r="R133" s="11">
        <f t="shared" si="39"/>
        <v>545.8718267162177</v>
      </c>
      <c r="S133" s="11">
        <f t="shared" si="39"/>
        <v>543.46310290899407</v>
      </c>
      <c r="T133" s="11">
        <f t="shared" si="39"/>
        <v>537.9392275283368</v>
      </c>
      <c r="U133" s="11">
        <f t="shared" si="39"/>
        <v>528.88230434304739</v>
      </c>
      <c r="V133" s="11">
        <f t="shared" si="39"/>
        <v>518.43108398864251</v>
      </c>
      <c r="W133" s="11">
        <f t="shared" si="39"/>
        <v>508.40281947550989</v>
      </c>
      <c r="X133" s="12">
        <f t="shared" si="39"/>
        <v>498.79145449084336</v>
      </c>
    </row>
    <row r="134" spans="1:24" x14ac:dyDescent="0.2">
      <c r="A134" s="15" t="s">
        <v>4</v>
      </c>
      <c r="B134" s="62">
        <f t="shared" si="37"/>
        <v>871.77178882305611</v>
      </c>
      <c r="C134" s="11">
        <f t="shared" si="37"/>
        <v>831.19917137421498</v>
      </c>
      <c r="D134" s="11">
        <f t="shared" ref="D134:X134" si="40">D83/D$102*$B$102</f>
        <v>810.03721463312456</v>
      </c>
      <c r="E134" s="11">
        <f t="shared" si="40"/>
        <v>801.05338820324471</v>
      </c>
      <c r="F134" s="11">
        <f t="shared" si="40"/>
        <v>798.22652913076047</v>
      </c>
      <c r="G134" s="11">
        <f t="shared" si="40"/>
        <v>798.05019117874156</v>
      </c>
      <c r="H134" s="11">
        <f t="shared" si="40"/>
        <v>802.96135288764026</v>
      </c>
      <c r="I134" s="11">
        <f t="shared" si="40"/>
        <v>815.91422224111795</v>
      </c>
      <c r="J134" s="11">
        <f t="shared" si="40"/>
        <v>836.47406167849704</v>
      </c>
      <c r="K134" s="11">
        <f t="shared" si="40"/>
        <v>867.52694155398046</v>
      </c>
      <c r="L134" s="11">
        <f t="shared" si="40"/>
        <v>907.98454956042451</v>
      </c>
      <c r="M134" s="11">
        <f t="shared" si="40"/>
        <v>946.99698980739834</v>
      </c>
      <c r="N134" s="11">
        <f t="shared" si="40"/>
        <v>975.99123213975463</v>
      </c>
      <c r="O134" s="11">
        <f t="shared" si="40"/>
        <v>986.47904847659947</v>
      </c>
      <c r="P134" s="11">
        <f t="shared" si="40"/>
        <v>976.95499828824825</v>
      </c>
      <c r="Q134" s="11">
        <f t="shared" si="40"/>
        <v>955.78509642303243</v>
      </c>
      <c r="R134" s="11">
        <f t="shared" si="40"/>
        <v>934.19037354124521</v>
      </c>
      <c r="S134" s="11">
        <f t="shared" si="40"/>
        <v>918.62232990052678</v>
      </c>
      <c r="T134" s="11">
        <f t="shared" si="40"/>
        <v>914.21284569592308</v>
      </c>
      <c r="U134" s="11">
        <f t="shared" si="40"/>
        <v>919.2395250127289</v>
      </c>
      <c r="V134" s="11">
        <f t="shared" si="40"/>
        <v>924.87774273372065</v>
      </c>
      <c r="W134" s="11">
        <f t="shared" si="40"/>
        <v>927.16029088838536</v>
      </c>
      <c r="X134" s="12">
        <f t="shared" si="40"/>
        <v>924.57577787388163</v>
      </c>
    </row>
    <row r="135" spans="1:24" x14ac:dyDescent="0.2">
      <c r="A135" s="15" t="s">
        <v>5</v>
      </c>
      <c r="B135" s="62">
        <f t="shared" si="37"/>
        <v>659.77944284341993</v>
      </c>
      <c r="C135" s="11">
        <f t="shared" si="37"/>
        <v>641.58500374872426</v>
      </c>
      <c r="D135" s="11">
        <f t="shared" ref="D135:X135" si="41">D84/D$102*$B$102</f>
        <v>613.24859755357988</v>
      </c>
      <c r="E135" s="11">
        <f t="shared" si="41"/>
        <v>577.62486081547343</v>
      </c>
      <c r="F135" s="11">
        <f t="shared" si="41"/>
        <v>544.26795360707467</v>
      </c>
      <c r="G135" s="11">
        <f t="shared" si="41"/>
        <v>514.42202537598996</v>
      </c>
      <c r="H135" s="11">
        <f t="shared" si="41"/>
        <v>490.63376299318548</v>
      </c>
      <c r="I135" s="11">
        <f t="shared" si="41"/>
        <v>477.83137159326691</v>
      </c>
      <c r="J135" s="11">
        <f t="shared" si="41"/>
        <v>472.67008982644529</v>
      </c>
      <c r="K135" s="11">
        <f t="shared" si="41"/>
        <v>470.97818019973943</v>
      </c>
      <c r="L135" s="11">
        <f t="shared" si="41"/>
        <v>470.78881605752503</v>
      </c>
      <c r="M135" s="11">
        <f t="shared" si="41"/>
        <v>473.51780534043473</v>
      </c>
      <c r="N135" s="11">
        <f t="shared" si="41"/>
        <v>480.79402207821033</v>
      </c>
      <c r="O135" s="11">
        <f t="shared" si="41"/>
        <v>492.37905215571033</v>
      </c>
      <c r="P135" s="11">
        <f t="shared" si="41"/>
        <v>510.08223115923681</v>
      </c>
      <c r="Q135" s="11">
        <f t="shared" si="41"/>
        <v>533.35562778197107</v>
      </c>
      <c r="R135" s="11">
        <f t="shared" si="41"/>
        <v>556.0809170701209</v>
      </c>
      <c r="S135" s="11">
        <f t="shared" si="41"/>
        <v>573.47873433060795</v>
      </c>
      <c r="T135" s="11">
        <f t="shared" si="41"/>
        <v>580.30392765840804</v>
      </c>
      <c r="U135" s="11">
        <f t="shared" si="41"/>
        <v>575.53620165323923</v>
      </c>
      <c r="V135" s="11">
        <f t="shared" si="41"/>
        <v>564.22463611498142</v>
      </c>
      <c r="W135" s="11">
        <f t="shared" si="41"/>
        <v>552.77791184206558</v>
      </c>
      <c r="X135" s="12">
        <f t="shared" si="41"/>
        <v>544.79362647140681</v>
      </c>
    </row>
    <row r="136" spans="1:24" x14ac:dyDescent="0.2">
      <c r="A136" s="15" t="s">
        <v>6</v>
      </c>
      <c r="B136" s="62">
        <f t="shared" si="37"/>
        <v>878.10193442173136</v>
      </c>
      <c r="C136" s="11">
        <f t="shared" si="37"/>
        <v>871.32815130300332</v>
      </c>
      <c r="D136" s="11">
        <f t="shared" ref="D136:X136" si="42">D85/D$102*$B$102</f>
        <v>861.3927579290347</v>
      </c>
      <c r="E136" s="11">
        <f t="shared" si="42"/>
        <v>852.51284410163805</v>
      </c>
      <c r="F136" s="11">
        <f t="shared" si="42"/>
        <v>840.65818130653327</v>
      </c>
      <c r="G136" s="11">
        <f t="shared" si="42"/>
        <v>823.49876826311856</v>
      </c>
      <c r="H136" s="11">
        <f t="shared" si="42"/>
        <v>799.88069801207189</v>
      </c>
      <c r="I136" s="11">
        <f t="shared" si="42"/>
        <v>764.90088877663106</v>
      </c>
      <c r="J136" s="11">
        <f t="shared" si="42"/>
        <v>721.64421135801206</v>
      </c>
      <c r="K136" s="11">
        <f t="shared" si="42"/>
        <v>681.17795844416924</v>
      </c>
      <c r="L136" s="11">
        <f t="shared" si="42"/>
        <v>644.99797126694511</v>
      </c>
      <c r="M136" s="11">
        <f t="shared" si="42"/>
        <v>616.24717425785332</v>
      </c>
      <c r="N136" s="11">
        <f t="shared" si="42"/>
        <v>600.83127812604619</v>
      </c>
      <c r="O136" s="11">
        <f t="shared" si="42"/>
        <v>594.70984998761867</v>
      </c>
      <c r="P136" s="11">
        <f t="shared" si="42"/>
        <v>593.05881631152647</v>
      </c>
      <c r="Q136" s="11">
        <f t="shared" si="42"/>
        <v>593.53001804474138</v>
      </c>
      <c r="R136" s="11">
        <f t="shared" si="42"/>
        <v>597.76607497153634</v>
      </c>
      <c r="S136" s="11">
        <f t="shared" si="42"/>
        <v>607.79510293718079</v>
      </c>
      <c r="T136" s="11">
        <f t="shared" si="42"/>
        <v>622.89831132725203</v>
      </c>
      <c r="U136" s="11">
        <f t="shared" si="42"/>
        <v>645.16223770355782</v>
      </c>
      <c r="V136" s="11">
        <f t="shared" si="42"/>
        <v>674.32834874629623</v>
      </c>
      <c r="W136" s="11">
        <f t="shared" si="42"/>
        <v>703.05648693815283</v>
      </c>
      <c r="X136" s="12">
        <f t="shared" si="42"/>
        <v>725.4366973216687</v>
      </c>
    </row>
    <row r="137" spans="1:24" x14ac:dyDescent="0.2">
      <c r="A137" s="15" t="s">
        <v>7</v>
      </c>
      <c r="B137" s="62">
        <f t="shared" si="37"/>
        <v>999.69697052327319</v>
      </c>
      <c r="C137" s="11">
        <f t="shared" si="37"/>
        <v>957.79364493845799</v>
      </c>
      <c r="D137" s="11">
        <f t="shared" ref="D137:X137" si="43">D86/D$102*$B$102</f>
        <v>929.55265443063365</v>
      </c>
      <c r="E137" s="11">
        <f t="shared" si="43"/>
        <v>914.79970397296643</v>
      </c>
      <c r="F137" s="11">
        <f t="shared" si="43"/>
        <v>901.86736934810347</v>
      </c>
      <c r="G137" s="11">
        <f t="shared" si="43"/>
        <v>892.34574812358653</v>
      </c>
      <c r="H137" s="11">
        <f t="shared" si="43"/>
        <v>884.17428965103591</v>
      </c>
      <c r="I137" s="11">
        <f t="shared" si="43"/>
        <v>873.93266843673405</v>
      </c>
      <c r="J137" s="11">
        <f t="shared" si="43"/>
        <v>864.89242118020638</v>
      </c>
      <c r="K137" s="11">
        <f t="shared" si="43"/>
        <v>852.92665116646572</v>
      </c>
      <c r="L137" s="11">
        <f t="shared" si="43"/>
        <v>835.69439531687772</v>
      </c>
      <c r="M137" s="11">
        <f t="shared" si="43"/>
        <v>812.12944986803473</v>
      </c>
      <c r="N137" s="11">
        <f t="shared" si="43"/>
        <v>777.27114933211737</v>
      </c>
      <c r="O137" s="11">
        <f t="shared" si="43"/>
        <v>734.20486402812185</v>
      </c>
      <c r="P137" s="11">
        <f t="shared" si="43"/>
        <v>694.23951247121011</v>
      </c>
      <c r="Q137" s="11">
        <f t="shared" si="43"/>
        <v>658.8452096225501</v>
      </c>
      <c r="R137" s="11">
        <f t="shared" si="43"/>
        <v>631.04643357209625</v>
      </c>
      <c r="S137" s="11">
        <f t="shared" si="43"/>
        <v>616.81804549924925</v>
      </c>
      <c r="T137" s="11">
        <f t="shared" si="43"/>
        <v>611.68132510706425</v>
      </c>
      <c r="U137" s="11">
        <f t="shared" si="43"/>
        <v>610.70064888263676</v>
      </c>
      <c r="V137" s="11">
        <f t="shared" si="43"/>
        <v>611.9057214079063</v>
      </c>
      <c r="W137" s="11">
        <f t="shared" si="43"/>
        <v>617.05766415324319</v>
      </c>
      <c r="X137" s="12">
        <f t="shared" si="43"/>
        <v>628.16950496076856</v>
      </c>
    </row>
    <row r="138" spans="1:24" x14ac:dyDescent="0.2">
      <c r="A138" s="15" t="s">
        <v>8</v>
      </c>
      <c r="B138" s="62">
        <f t="shared" si="37"/>
        <v>1250.1818488459519</v>
      </c>
      <c r="C138" s="11">
        <f t="shared" si="37"/>
        <v>1234.6637635911163</v>
      </c>
      <c r="D138" s="11">
        <f t="shared" ref="D138:X138" si="44">D87/D$102*$B$102</f>
        <v>1195.6662618007813</v>
      </c>
      <c r="E138" s="11">
        <f t="shared" si="44"/>
        <v>1144.2407273560816</v>
      </c>
      <c r="F138" s="11">
        <f t="shared" si="44"/>
        <v>1093.2680219346496</v>
      </c>
      <c r="G138" s="11">
        <f t="shared" si="44"/>
        <v>1044.806636455291</v>
      </c>
      <c r="H138" s="11">
        <f t="shared" si="44"/>
        <v>1000.1397069940967</v>
      </c>
      <c r="I138" s="11">
        <f t="shared" si="44"/>
        <v>970.75425204043825</v>
      </c>
      <c r="J138" s="11">
        <f t="shared" si="44"/>
        <v>955.32278342684299</v>
      </c>
      <c r="K138" s="11">
        <f t="shared" si="44"/>
        <v>941.8302553130892</v>
      </c>
      <c r="L138" s="11">
        <f t="shared" si="44"/>
        <v>931.91686436647183</v>
      </c>
      <c r="M138" s="11">
        <f t="shared" si="44"/>
        <v>923.53349703763683</v>
      </c>
      <c r="N138" s="11">
        <f t="shared" si="44"/>
        <v>913.08802494695021</v>
      </c>
      <c r="O138" s="11">
        <f t="shared" si="44"/>
        <v>903.97774481515887</v>
      </c>
      <c r="P138" s="11">
        <f t="shared" si="44"/>
        <v>892.2503854461379</v>
      </c>
      <c r="Q138" s="11">
        <f t="shared" si="44"/>
        <v>875.49456030525585</v>
      </c>
      <c r="R138" s="11">
        <f t="shared" si="44"/>
        <v>852.42121772813391</v>
      </c>
      <c r="S138" s="11">
        <f t="shared" si="44"/>
        <v>817.84296052247328</v>
      </c>
      <c r="T138" s="11">
        <f t="shared" si="44"/>
        <v>774.28737085295404</v>
      </c>
      <c r="U138" s="11">
        <f t="shared" si="44"/>
        <v>733.42328087415535</v>
      </c>
      <c r="V138" s="11">
        <f t="shared" si="44"/>
        <v>697.30317565154155</v>
      </c>
      <c r="W138" s="11">
        <f t="shared" si="44"/>
        <v>669.19640814578622</v>
      </c>
      <c r="X138" s="12">
        <f t="shared" si="44"/>
        <v>655.31528788500441</v>
      </c>
    </row>
    <row r="139" spans="1:24" x14ac:dyDescent="0.2">
      <c r="A139" s="15" t="s">
        <v>9</v>
      </c>
      <c r="B139" s="62">
        <f t="shared" si="37"/>
        <v>1492.8605355912796</v>
      </c>
      <c r="C139" s="11">
        <f t="shared" si="37"/>
        <v>1578.1814435272524</v>
      </c>
      <c r="D139" s="11">
        <f t="shared" ref="D139:X139" si="45">D88/D$102*$B$102</f>
        <v>1661.7252086822543</v>
      </c>
      <c r="E139" s="11">
        <f t="shared" si="45"/>
        <v>1727.5573661127562</v>
      </c>
      <c r="F139" s="11">
        <f t="shared" si="45"/>
        <v>1769.9222718459548</v>
      </c>
      <c r="G139" s="11">
        <f t="shared" si="45"/>
        <v>1781.2735246586537</v>
      </c>
      <c r="H139" s="11">
        <f t="shared" si="45"/>
        <v>1757.4988523594816</v>
      </c>
      <c r="I139" s="11">
        <f t="shared" si="45"/>
        <v>1701.9227165525656</v>
      </c>
      <c r="J139" s="11">
        <f t="shared" si="45"/>
        <v>1628.8900670452333</v>
      </c>
      <c r="K139" s="11">
        <f t="shared" si="45"/>
        <v>1556.6169685421714</v>
      </c>
      <c r="L139" s="11">
        <f t="shared" si="45"/>
        <v>1488.0013094101855</v>
      </c>
      <c r="M139" s="11">
        <f t="shared" si="45"/>
        <v>1424.9862098341555</v>
      </c>
      <c r="N139" s="11">
        <f t="shared" si="45"/>
        <v>1383.7028266452398</v>
      </c>
      <c r="O139" s="11">
        <f t="shared" si="45"/>
        <v>1362.2822717211357</v>
      </c>
      <c r="P139" s="11">
        <f t="shared" si="45"/>
        <v>1344.2281659097193</v>
      </c>
      <c r="Q139" s="11">
        <f t="shared" si="45"/>
        <v>1331.8999803250656</v>
      </c>
      <c r="R139" s="11">
        <f t="shared" si="45"/>
        <v>1322.1854745401963</v>
      </c>
      <c r="S139" s="11">
        <f t="shared" si="45"/>
        <v>1310.0396639020034</v>
      </c>
      <c r="T139" s="11">
        <f t="shared" si="45"/>
        <v>1299.2887115036654</v>
      </c>
      <c r="U139" s="11">
        <f t="shared" si="45"/>
        <v>1284.0343802614655</v>
      </c>
      <c r="V139" s="11">
        <f t="shared" si="45"/>
        <v>1261.6400997320268</v>
      </c>
      <c r="W139" s="11">
        <f t="shared" si="45"/>
        <v>1230.409064748967</v>
      </c>
      <c r="X139" s="12">
        <f t="shared" si="45"/>
        <v>1182.7164209550813</v>
      </c>
    </row>
    <row r="140" spans="1:24" x14ac:dyDescent="0.2">
      <c r="A140" s="15" t="s">
        <v>10</v>
      </c>
      <c r="B140" s="62">
        <f t="shared" si="37"/>
        <v>1326.4293332625828</v>
      </c>
      <c r="C140" s="11">
        <f t="shared" si="37"/>
        <v>1303.9898142465831</v>
      </c>
      <c r="D140" s="11">
        <f t="shared" ref="D140:X140" si="46">D89/D$102*$B$102</f>
        <v>1295.2363531339927</v>
      </c>
      <c r="E140" s="11">
        <f t="shared" si="46"/>
        <v>1308.5684618439061</v>
      </c>
      <c r="F140" s="11">
        <f t="shared" si="46"/>
        <v>1342.0542131169288</v>
      </c>
      <c r="G140" s="11">
        <f t="shared" si="46"/>
        <v>1400.0309304715281</v>
      </c>
      <c r="H140" s="11">
        <f t="shared" si="46"/>
        <v>1478.4722540336134</v>
      </c>
      <c r="I140" s="11">
        <f t="shared" si="46"/>
        <v>1556.0566374464634</v>
      </c>
      <c r="J140" s="11">
        <f t="shared" si="46"/>
        <v>1617.2796726826507</v>
      </c>
      <c r="K140" s="11">
        <f t="shared" si="46"/>
        <v>1656.6698564492074</v>
      </c>
      <c r="L140" s="11">
        <f t="shared" si="46"/>
        <v>1667.2138630418265</v>
      </c>
      <c r="M140" s="11">
        <f t="shared" si="46"/>
        <v>1645.2828555392744</v>
      </c>
      <c r="N140" s="11">
        <f t="shared" si="46"/>
        <v>1593.8333077111356</v>
      </c>
      <c r="O140" s="11">
        <f t="shared" si="46"/>
        <v>1526.2186949148743</v>
      </c>
      <c r="P140" s="11">
        <f t="shared" si="46"/>
        <v>1459.9783146700202</v>
      </c>
      <c r="Q140" s="11">
        <f t="shared" si="46"/>
        <v>1397.7841723158303</v>
      </c>
      <c r="R140" s="11">
        <f t="shared" si="46"/>
        <v>1341.1685585031569</v>
      </c>
      <c r="S140" s="11">
        <f t="shared" si="46"/>
        <v>1305.2772303636114</v>
      </c>
      <c r="T140" s="11">
        <f t="shared" si="46"/>
        <v>1287.4373514135127</v>
      </c>
      <c r="U140" s="11">
        <f t="shared" si="46"/>
        <v>1271.9874020617274</v>
      </c>
      <c r="V140" s="11">
        <f t="shared" si="46"/>
        <v>1261.9842682610154</v>
      </c>
      <c r="W140" s="11">
        <f t="shared" si="46"/>
        <v>1254.6834798148477</v>
      </c>
      <c r="X140" s="12">
        <f t="shared" si="46"/>
        <v>1245.2021925708407</v>
      </c>
    </row>
    <row r="141" spans="1:24" x14ac:dyDescent="0.2">
      <c r="A141" s="15" t="s">
        <v>11</v>
      </c>
      <c r="B141" s="62">
        <f t="shared" si="37"/>
        <v>1364.8849795543504</v>
      </c>
      <c r="C141" s="11">
        <f t="shared" si="37"/>
        <v>1393.2112793849658</v>
      </c>
      <c r="D141" s="11">
        <f t="shared" ref="D141:X141" si="47">D90/D$102*$B$102</f>
        <v>1429.8098326482645</v>
      </c>
      <c r="E141" s="11">
        <f t="shared" si="47"/>
        <v>1449.6566342411052</v>
      </c>
      <c r="F141" s="11">
        <f t="shared" si="47"/>
        <v>1455.7369184072886</v>
      </c>
      <c r="G141" s="11">
        <f t="shared" si="47"/>
        <v>1442.2779340753973</v>
      </c>
      <c r="H141" s="11">
        <f t="shared" si="47"/>
        <v>1417.135769913071</v>
      </c>
      <c r="I141" s="11">
        <f t="shared" si="47"/>
        <v>1407.6503424892655</v>
      </c>
      <c r="J141" s="11">
        <f t="shared" si="47"/>
        <v>1422.2048834158429</v>
      </c>
      <c r="K141" s="11">
        <f t="shared" si="47"/>
        <v>1458.6670995874636</v>
      </c>
      <c r="L141" s="11">
        <f t="shared" si="47"/>
        <v>1521.7322213368373</v>
      </c>
      <c r="M141" s="11">
        <f t="shared" si="47"/>
        <v>1607.2326419411572</v>
      </c>
      <c r="N141" s="11">
        <f t="shared" si="47"/>
        <v>1691.9457977755771</v>
      </c>
      <c r="O141" s="11">
        <f t="shared" si="47"/>
        <v>1759.0576183829448</v>
      </c>
      <c r="P141" s="11">
        <f t="shared" si="47"/>
        <v>1803.3110392864985</v>
      </c>
      <c r="Q141" s="11">
        <f t="shared" si="47"/>
        <v>1817.2195322628602</v>
      </c>
      <c r="R141" s="11">
        <f t="shared" si="47"/>
        <v>1796.5003823077873</v>
      </c>
      <c r="S141" s="11">
        <f t="shared" si="47"/>
        <v>1744.2000602409553</v>
      </c>
      <c r="T141" s="11">
        <f t="shared" si="47"/>
        <v>1673.3782383734017</v>
      </c>
      <c r="U141" s="11">
        <f t="shared" si="47"/>
        <v>1602.9318844135776</v>
      </c>
      <c r="V141" s="11">
        <f t="shared" si="47"/>
        <v>1536.8842066148311</v>
      </c>
      <c r="W141" s="11">
        <f t="shared" si="47"/>
        <v>1477.1439531798781</v>
      </c>
      <c r="X141" s="12">
        <f t="shared" si="47"/>
        <v>1440.1736045642845</v>
      </c>
    </row>
    <row r="142" spans="1:24" x14ac:dyDescent="0.2">
      <c r="A142" s="15" t="s">
        <v>12</v>
      </c>
      <c r="B142" s="62">
        <f t="shared" si="37"/>
        <v>1258.6787504438998</v>
      </c>
      <c r="C142" s="11">
        <f t="shared" si="37"/>
        <v>1206.7069784033999</v>
      </c>
      <c r="D142" s="11">
        <f t="shared" ref="D142:X142" si="48">D91/D$102*$B$102</f>
        <v>1149.4641693160443</v>
      </c>
      <c r="E142" s="11">
        <f t="shared" si="48"/>
        <v>1098.5744234751548</v>
      </c>
      <c r="F142" s="11">
        <f t="shared" si="48"/>
        <v>1059.6427315803228</v>
      </c>
      <c r="G142" s="11">
        <f t="shared" si="48"/>
        <v>1048.3241814218525</v>
      </c>
      <c r="H142" s="11">
        <f t="shared" si="48"/>
        <v>1069.7930687067194</v>
      </c>
      <c r="I142" s="11">
        <f t="shared" si="48"/>
        <v>1097.7815923916069</v>
      </c>
      <c r="J142" s="11">
        <f t="shared" si="48"/>
        <v>1113.1100404212575</v>
      </c>
      <c r="K142" s="11">
        <f t="shared" si="48"/>
        <v>1117.8990581713028</v>
      </c>
      <c r="L142" s="11">
        <f t="shared" si="48"/>
        <v>1107.8052196542531</v>
      </c>
      <c r="M142" s="11">
        <f t="shared" si="48"/>
        <v>1089.0250931740509</v>
      </c>
      <c r="N142" s="11">
        <f t="shared" si="48"/>
        <v>1082.3906897967752</v>
      </c>
      <c r="O142" s="11">
        <f t="shared" si="48"/>
        <v>1094.3046469742926</v>
      </c>
      <c r="P142" s="11">
        <f t="shared" si="48"/>
        <v>1123.5710859087417</v>
      </c>
      <c r="Q142" s="11">
        <f t="shared" si="48"/>
        <v>1173.9657077534969</v>
      </c>
      <c r="R142" s="11">
        <f t="shared" si="48"/>
        <v>1242.2589575174557</v>
      </c>
      <c r="S142" s="11">
        <f t="shared" si="48"/>
        <v>1310.6790661945602</v>
      </c>
      <c r="T142" s="11">
        <f t="shared" si="48"/>
        <v>1365.1919972572543</v>
      </c>
      <c r="U142" s="11">
        <f t="shared" si="48"/>
        <v>1401.3153888764905</v>
      </c>
      <c r="V142" s="11">
        <f t="shared" si="48"/>
        <v>1414.0528455290425</v>
      </c>
      <c r="W142" s="11">
        <f t="shared" si="48"/>
        <v>1400.2366004226556</v>
      </c>
      <c r="X142" s="12">
        <f t="shared" si="48"/>
        <v>1361.9135709766331</v>
      </c>
    </row>
    <row r="143" spans="1:24" x14ac:dyDescent="0.2">
      <c r="A143" s="15" t="s">
        <v>13</v>
      </c>
      <c r="B143" s="62">
        <f t="shared" si="37"/>
        <v>1209.1115064385338</v>
      </c>
      <c r="C143" s="11">
        <f t="shared" si="37"/>
        <v>1196.9760905722183</v>
      </c>
      <c r="D143" s="11">
        <f t="shared" ref="D143:X143" si="49">D92/D$102*$B$102</f>
        <v>1184.5491775527044</v>
      </c>
      <c r="E143" s="11">
        <f t="shared" si="49"/>
        <v>1164.2960869280166</v>
      </c>
      <c r="F143" s="11">
        <f t="shared" si="49"/>
        <v>1137.5076257524145</v>
      </c>
      <c r="G143" s="11">
        <f t="shared" si="49"/>
        <v>1103.5020120223166</v>
      </c>
      <c r="H143" s="11">
        <f t="shared" si="49"/>
        <v>1057.9006012995912</v>
      </c>
      <c r="I143" s="11">
        <f t="shared" si="49"/>
        <v>1007.5897768194259</v>
      </c>
      <c r="J143" s="11">
        <f t="shared" si="49"/>
        <v>963.62349002685301</v>
      </c>
      <c r="K143" s="11">
        <f t="shared" si="49"/>
        <v>930.23506204654655</v>
      </c>
      <c r="L143" s="11">
        <f t="shared" si="49"/>
        <v>921.10069091464129</v>
      </c>
      <c r="M143" s="11">
        <f t="shared" si="49"/>
        <v>940.77804045057496</v>
      </c>
      <c r="N143" s="11">
        <f t="shared" si="49"/>
        <v>966.10301699264119</v>
      </c>
      <c r="O143" s="11">
        <f t="shared" si="49"/>
        <v>980.29915128303105</v>
      </c>
      <c r="P143" s="11">
        <f t="shared" si="49"/>
        <v>985.64351414421162</v>
      </c>
      <c r="Q143" s="11">
        <f t="shared" si="49"/>
        <v>978.44304096767428</v>
      </c>
      <c r="R143" s="11">
        <f t="shared" si="49"/>
        <v>964.04264383841394</v>
      </c>
      <c r="S143" s="11">
        <f t="shared" si="49"/>
        <v>960.79248750120314</v>
      </c>
      <c r="T143" s="11">
        <f t="shared" si="49"/>
        <v>973.61604391078276</v>
      </c>
      <c r="U143" s="11">
        <f t="shared" si="49"/>
        <v>1001.3329127079638</v>
      </c>
      <c r="V143" s="11">
        <f t="shared" si="49"/>
        <v>1048.0146299285773</v>
      </c>
      <c r="W143" s="11">
        <f t="shared" si="49"/>
        <v>1111.0550518425714</v>
      </c>
      <c r="X143" s="12">
        <f t="shared" si="49"/>
        <v>1174.5081060592399</v>
      </c>
    </row>
    <row r="144" spans="1:24" x14ac:dyDescent="0.2">
      <c r="A144" s="15" t="s">
        <v>14</v>
      </c>
      <c r="B144" s="62">
        <f t="shared" si="37"/>
        <v>1149.7318414198899</v>
      </c>
      <c r="C144" s="11">
        <f t="shared" si="37"/>
        <v>1174.2355477386814</v>
      </c>
      <c r="D144" s="11">
        <f t="shared" ref="D144:X144" si="50">D93/D$102*$B$102</f>
        <v>1198.6359477175856</v>
      </c>
      <c r="E144" s="11">
        <f t="shared" si="50"/>
        <v>1209.1009211329274</v>
      </c>
      <c r="F144" s="11">
        <f t="shared" si="50"/>
        <v>1194.7698159621439</v>
      </c>
      <c r="G144" s="11">
        <f t="shared" si="50"/>
        <v>1178.1067238189164</v>
      </c>
      <c r="H144" s="11">
        <f t="shared" si="50"/>
        <v>1167.0231544655778</v>
      </c>
      <c r="I144" s="11">
        <f t="shared" si="50"/>
        <v>1155.4974919444496</v>
      </c>
      <c r="J144" s="11">
        <f t="shared" si="50"/>
        <v>1137.0343929818296</v>
      </c>
      <c r="K144" s="11">
        <f t="shared" si="50"/>
        <v>1112.1897888092317</v>
      </c>
      <c r="L144" s="11">
        <f t="shared" si="50"/>
        <v>1080.1309563223838</v>
      </c>
      <c r="M144" s="11">
        <f t="shared" si="50"/>
        <v>1036.6668392475799</v>
      </c>
      <c r="N144" s="11">
        <f t="shared" si="50"/>
        <v>988.63616487210868</v>
      </c>
      <c r="O144" s="11">
        <f t="shared" si="50"/>
        <v>947.00094524048268</v>
      </c>
      <c r="P144" s="11">
        <f t="shared" si="50"/>
        <v>916.20775895273982</v>
      </c>
      <c r="Q144" s="11">
        <f t="shared" si="50"/>
        <v>909.7301801330068</v>
      </c>
      <c r="R144" s="11">
        <f t="shared" si="50"/>
        <v>931.89760501794206</v>
      </c>
      <c r="S144" s="11">
        <f t="shared" si="50"/>
        <v>959.86792351628969</v>
      </c>
      <c r="T144" s="11">
        <f t="shared" si="50"/>
        <v>976.37861393979972</v>
      </c>
      <c r="U144" s="11">
        <f t="shared" si="50"/>
        <v>983.49106549828537</v>
      </c>
      <c r="V144" s="11">
        <f t="shared" si="50"/>
        <v>978.24913219682537</v>
      </c>
      <c r="W144" s="11">
        <f t="shared" si="50"/>
        <v>966.20791383612675</v>
      </c>
      <c r="X144" s="12">
        <f t="shared" si="50"/>
        <v>965.4952903271826</v>
      </c>
    </row>
    <row r="145" spans="1:24" x14ac:dyDescent="0.2">
      <c r="A145" s="15" t="s">
        <v>15</v>
      </c>
      <c r="B145" s="62">
        <f t="shared" si="37"/>
        <v>1103.8899266063963</v>
      </c>
      <c r="C145" s="11">
        <f t="shared" si="37"/>
        <v>1169.759999733222</v>
      </c>
      <c r="D145" s="11">
        <f t="shared" ref="D145:X145" si="51">D94/D$102*$B$102</f>
        <v>1217.7253796346092</v>
      </c>
      <c r="E145" s="11">
        <f t="shared" si="51"/>
        <v>1276.2060077594526</v>
      </c>
      <c r="F145" s="11">
        <f t="shared" si="51"/>
        <v>1361.5016107623999</v>
      </c>
      <c r="G145" s="11">
        <f t="shared" si="51"/>
        <v>1424.2213461995864</v>
      </c>
      <c r="H145" s="11">
        <f t="shared" si="51"/>
        <v>1456.676257880853</v>
      </c>
      <c r="I145" s="11">
        <f t="shared" si="51"/>
        <v>1488.2876678258335</v>
      </c>
      <c r="J145" s="11">
        <f t="shared" si="51"/>
        <v>1503.8849469271945</v>
      </c>
      <c r="K145" s="11">
        <f t="shared" si="51"/>
        <v>1489.6991474775296</v>
      </c>
      <c r="L145" s="11">
        <f t="shared" si="51"/>
        <v>1472.4146919840127</v>
      </c>
      <c r="M145" s="11">
        <f t="shared" si="51"/>
        <v>1461.7547400365002</v>
      </c>
      <c r="N145" s="11">
        <f t="shared" si="51"/>
        <v>1450.4593317138031</v>
      </c>
      <c r="O145" s="11">
        <f t="shared" si="51"/>
        <v>1430.646281673228</v>
      </c>
      <c r="P145" s="11">
        <f t="shared" si="51"/>
        <v>1403.3149673943512</v>
      </c>
      <c r="Q145" s="11">
        <f t="shared" si="51"/>
        <v>1367.0890177151346</v>
      </c>
      <c r="R145" s="11">
        <f t="shared" si="51"/>
        <v>1316.3255939806222</v>
      </c>
      <c r="S145" s="11">
        <f t="shared" si="51"/>
        <v>1260.0309253007385</v>
      </c>
      <c r="T145" s="11">
        <f t="shared" si="51"/>
        <v>1211.4885147545447</v>
      </c>
      <c r="U145" s="11">
        <f t="shared" si="51"/>
        <v>1176.1516128285061</v>
      </c>
      <c r="V145" s="11">
        <f t="shared" si="51"/>
        <v>1172.1185074870546</v>
      </c>
      <c r="W145" s="11">
        <f t="shared" si="51"/>
        <v>1205.0030233415473</v>
      </c>
      <c r="X145" s="12">
        <f t="shared" si="51"/>
        <v>1245.0766892465842</v>
      </c>
    </row>
    <row r="146" spans="1:24" x14ac:dyDescent="0.2">
      <c r="A146" s="15" t="s">
        <v>16</v>
      </c>
      <c r="B146" s="62">
        <f t="shared" si="37"/>
        <v>963.82387956370349</v>
      </c>
      <c r="C146" s="11">
        <f t="shared" si="37"/>
        <v>971.35522972867057</v>
      </c>
      <c r="D146" s="11">
        <f t="shared" ref="D146:X146" si="52">D95/D$102*$B$102</f>
        <v>998.84920039705082</v>
      </c>
      <c r="E146" s="11">
        <f t="shared" si="52"/>
        <v>1042.5383708787383</v>
      </c>
      <c r="F146" s="11">
        <f t="shared" si="52"/>
        <v>1090.4328153246165</v>
      </c>
      <c r="G146" s="11">
        <f t="shared" si="52"/>
        <v>1153.1556664367768</v>
      </c>
      <c r="H146" s="11">
        <f t="shared" si="52"/>
        <v>1226.6330436696064</v>
      </c>
      <c r="I146" s="11">
        <f t="shared" si="52"/>
        <v>1281.1901951044333</v>
      </c>
      <c r="J146" s="11">
        <f t="shared" si="52"/>
        <v>1348.3827951546432</v>
      </c>
      <c r="K146" s="11">
        <f t="shared" si="52"/>
        <v>1444.8705458456168</v>
      </c>
      <c r="L146" s="11">
        <f t="shared" si="52"/>
        <v>1516.9450315786974</v>
      </c>
      <c r="M146" s="11">
        <f t="shared" si="52"/>
        <v>1556.4024291580204</v>
      </c>
      <c r="N146" s="11">
        <f t="shared" si="52"/>
        <v>1593.8501166115316</v>
      </c>
      <c r="O146" s="11">
        <f t="shared" si="52"/>
        <v>1615.4405967310945</v>
      </c>
      <c r="P146" s="11">
        <f t="shared" si="52"/>
        <v>1607.9147128461564</v>
      </c>
      <c r="Q146" s="11">
        <f t="shared" si="52"/>
        <v>1597.3931077081945</v>
      </c>
      <c r="R146" s="11">
        <f t="shared" si="52"/>
        <v>1593.5021094890935</v>
      </c>
      <c r="S146" s="11">
        <f t="shared" si="52"/>
        <v>1589.2011828824632</v>
      </c>
      <c r="T146" s="11">
        <f t="shared" si="52"/>
        <v>1575.2125532749235</v>
      </c>
      <c r="U146" s="11">
        <f t="shared" si="52"/>
        <v>1551.8157065042276</v>
      </c>
      <c r="V146" s="11">
        <f t="shared" si="52"/>
        <v>1517.7158483141695</v>
      </c>
      <c r="W146" s="11">
        <f t="shared" si="52"/>
        <v>1466.7779386136751</v>
      </c>
      <c r="X146" s="12">
        <f t="shared" si="52"/>
        <v>1409.7399524184884</v>
      </c>
    </row>
    <row r="147" spans="1:24" x14ac:dyDescent="0.2">
      <c r="A147" s="15" t="s">
        <v>17</v>
      </c>
      <c r="B147" s="62">
        <f t="shared" si="37"/>
        <v>908.94209775606657</v>
      </c>
      <c r="C147" s="11">
        <f t="shared" si="37"/>
        <v>905.39000222221625</v>
      </c>
      <c r="D147" s="11">
        <f t="shared" ref="D147:X147" si="53">D96/D$102*$B$102</f>
        <v>896.72976820848851</v>
      </c>
      <c r="E147" s="11">
        <f t="shared" si="53"/>
        <v>882.53245522607199</v>
      </c>
      <c r="F147" s="11">
        <f t="shared" si="53"/>
        <v>871.53136842539891</v>
      </c>
      <c r="G147" s="11">
        <f t="shared" si="53"/>
        <v>871.13907679160366</v>
      </c>
      <c r="H147" s="11">
        <f t="shared" si="53"/>
        <v>885.2053786751344</v>
      </c>
      <c r="I147" s="11">
        <f t="shared" si="53"/>
        <v>918.59877242360346</v>
      </c>
      <c r="J147" s="11">
        <f t="shared" si="53"/>
        <v>966.77165023330747</v>
      </c>
      <c r="K147" s="11">
        <f t="shared" si="53"/>
        <v>1017.8417038780271</v>
      </c>
      <c r="L147" s="11">
        <f t="shared" si="53"/>
        <v>1083.5718002945957</v>
      </c>
      <c r="M147" s="11">
        <f t="shared" si="53"/>
        <v>1160.1573518092991</v>
      </c>
      <c r="N147" s="11">
        <f t="shared" si="53"/>
        <v>1218.0481868281061</v>
      </c>
      <c r="O147" s="11">
        <f t="shared" si="53"/>
        <v>1290.4601539634391</v>
      </c>
      <c r="P147" s="11">
        <f t="shared" si="53"/>
        <v>1393.3216247606099</v>
      </c>
      <c r="Q147" s="11">
        <f t="shared" si="53"/>
        <v>1472.3110863629308</v>
      </c>
      <c r="R147" s="11">
        <f t="shared" si="53"/>
        <v>1518.9711859795543</v>
      </c>
      <c r="S147" s="11">
        <f t="shared" si="53"/>
        <v>1562.3919613802079</v>
      </c>
      <c r="T147" s="11">
        <f t="shared" si="53"/>
        <v>1592.1790394726602</v>
      </c>
      <c r="U147" s="11">
        <f t="shared" si="53"/>
        <v>1596.3039668116135</v>
      </c>
      <c r="V147" s="11">
        <f t="shared" si="53"/>
        <v>1596.8079738620982</v>
      </c>
      <c r="W147" s="11">
        <f t="shared" si="53"/>
        <v>1602.4725567226121</v>
      </c>
      <c r="X147" s="12">
        <f t="shared" si="53"/>
        <v>1607.549915309063</v>
      </c>
    </row>
    <row r="148" spans="1:24" x14ac:dyDescent="0.2">
      <c r="A148" s="15" t="s">
        <v>18</v>
      </c>
      <c r="B148" s="62">
        <f t="shared" si="37"/>
        <v>773.5312975875612</v>
      </c>
      <c r="C148" s="11">
        <f t="shared" si="37"/>
        <v>792.93039561054536</v>
      </c>
      <c r="D148" s="11">
        <f t="shared" ref="D148:X148" si="54">D97/D$102*$B$102</f>
        <v>823.8628389850486</v>
      </c>
      <c r="E148" s="11">
        <f t="shared" si="54"/>
        <v>851.87429101770238</v>
      </c>
      <c r="F148" s="11">
        <f t="shared" si="54"/>
        <v>874.08917999988705</v>
      </c>
      <c r="G148" s="11">
        <f t="shared" si="54"/>
        <v>885.87377758278251</v>
      </c>
      <c r="H148" s="11">
        <f t="shared" si="54"/>
        <v>887.60077551319398</v>
      </c>
      <c r="I148" s="11">
        <f t="shared" si="54"/>
        <v>883.92685846990355</v>
      </c>
      <c r="J148" s="11">
        <f t="shared" si="54"/>
        <v>878.02514422586171</v>
      </c>
      <c r="K148" s="11">
        <f t="shared" si="54"/>
        <v>876.32731717743479</v>
      </c>
      <c r="L148" s="11">
        <f t="shared" si="54"/>
        <v>886.3164404321202</v>
      </c>
      <c r="M148" s="11">
        <f t="shared" si="54"/>
        <v>911.63173954573847</v>
      </c>
      <c r="N148" s="11">
        <f t="shared" si="54"/>
        <v>958.40537689346991</v>
      </c>
      <c r="O148" s="11">
        <f t="shared" si="54"/>
        <v>1020.5135672910923</v>
      </c>
      <c r="P148" s="11">
        <f t="shared" si="54"/>
        <v>1084.2827952763612</v>
      </c>
      <c r="Q148" s="11">
        <f t="shared" si="54"/>
        <v>1166.0696516608602</v>
      </c>
      <c r="R148" s="11">
        <f t="shared" si="54"/>
        <v>1261.3239790569637</v>
      </c>
      <c r="S148" s="11">
        <f t="shared" si="54"/>
        <v>1334.7642981315244</v>
      </c>
      <c r="T148" s="11">
        <f t="shared" si="54"/>
        <v>1428.6250947931799</v>
      </c>
      <c r="U148" s="11">
        <f t="shared" si="54"/>
        <v>1559.3823073908723</v>
      </c>
      <c r="V148" s="11">
        <f t="shared" si="54"/>
        <v>1660.4024445939961</v>
      </c>
      <c r="W148" s="11">
        <f t="shared" si="54"/>
        <v>1722.1527118569131</v>
      </c>
      <c r="X148" s="12">
        <f t="shared" si="54"/>
        <v>1777.6661031705544</v>
      </c>
    </row>
    <row r="149" spans="1:24" x14ac:dyDescent="0.2">
      <c r="A149" s="15" t="s">
        <v>19</v>
      </c>
      <c r="B149" s="62">
        <f t="shared" si="37"/>
        <v>344.92168996230453</v>
      </c>
      <c r="C149" s="11">
        <f t="shared" si="37"/>
        <v>379.30913893838249</v>
      </c>
      <c r="D149" s="11">
        <f t="shared" ref="D149:X149" si="55">D98/D$102*$B$102</f>
        <v>401.22163818700295</v>
      </c>
      <c r="E149" s="11">
        <f t="shared" si="55"/>
        <v>415.34129122014321</v>
      </c>
      <c r="F149" s="11">
        <f t="shared" si="55"/>
        <v>427.9872789431252</v>
      </c>
      <c r="G149" s="11">
        <f t="shared" si="55"/>
        <v>443.03990736745044</v>
      </c>
      <c r="H149" s="11">
        <f t="shared" si="55"/>
        <v>460.10970993424507</v>
      </c>
      <c r="I149" s="11">
        <f t="shared" si="55"/>
        <v>481.32649412729484</v>
      </c>
      <c r="J149" s="11">
        <f t="shared" si="55"/>
        <v>503.49637229407415</v>
      </c>
      <c r="K149" s="11">
        <f t="shared" si="55"/>
        <v>521.39958770709154</v>
      </c>
      <c r="L149" s="11">
        <f t="shared" si="55"/>
        <v>532.32588776043883</v>
      </c>
      <c r="M149" s="11">
        <f t="shared" si="55"/>
        <v>537.06578517630328</v>
      </c>
      <c r="N149" s="11">
        <f t="shared" si="55"/>
        <v>539.64002144411688</v>
      </c>
      <c r="O149" s="11">
        <f t="shared" si="55"/>
        <v>542.1455033070946</v>
      </c>
      <c r="P149" s="11">
        <f t="shared" si="55"/>
        <v>548.59269475416124</v>
      </c>
      <c r="Q149" s="11">
        <f t="shared" si="55"/>
        <v>563.73755518651353</v>
      </c>
      <c r="R149" s="11">
        <f t="shared" si="55"/>
        <v>589.56646778107347</v>
      </c>
      <c r="S149" s="11">
        <f t="shared" si="55"/>
        <v>631.17480913191093</v>
      </c>
      <c r="T149" s="11">
        <f t="shared" si="55"/>
        <v>682.60574437104094</v>
      </c>
      <c r="U149" s="11">
        <f t="shared" si="55"/>
        <v>732.96126825268357</v>
      </c>
      <c r="V149" s="11">
        <f t="shared" si="55"/>
        <v>797.86994071767879</v>
      </c>
      <c r="W149" s="11">
        <f t="shared" si="55"/>
        <v>873.55657614453185</v>
      </c>
      <c r="X149" s="12">
        <f t="shared" si="55"/>
        <v>931.31799514027182</v>
      </c>
    </row>
    <row r="150" spans="1:24" x14ac:dyDescent="0.2">
      <c r="A150" s="15" t="s">
        <v>20</v>
      </c>
      <c r="B150" s="62">
        <f t="shared" si="37"/>
        <v>66.180811808118079</v>
      </c>
      <c r="C150" s="11">
        <f t="shared" si="37"/>
        <v>63.042670052854909</v>
      </c>
      <c r="D150" s="11">
        <f t="shared" ref="D150:X150" si="56">D99/D$102*$B$102</f>
        <v>69.554084898800028</v>
      </c>
      <c r="E150" s="11">
        <f t="shared" si="56"/>
        <v>85.406271103855758</v>
      </c>
      <c r="F150" s="11">
        <f t="shared" si="56"/>
        <v>101.60619596809856</v>
      </c>
      <c r="G150" s="11">
        <f t="shared" si="56"/>
        <v>115.18113118298298</v>
      </c>
      <c r="H150" s="11">
        <f t="shared" si="56"/>
        <v>125.79878369256089</v>
      </c>
      <c r="I150" s="11">
        <f t="shared" si="56"/>
        <v>133.17560686335619</v>
      </c>
      <c r="J150" s="11">
        <f t="shared" si="56"/>
        <v>139.5903210063735</v>
      </c>
      <c r="K150" s="11">
        <f t="shared" si="56"/>
        <v>146.22497026402667</v>
      </c>
      <c r="L150" s="11">
        <f t="shared" si="56"/>
        <v>153.95675597663129</v>
      </c>
      <c r="M150" s="11">
        <f t="shared" si="56"/>
        <v>162.23644217042485</v>
      </c>
      <c r="N150" s="11">
        <f t="shared" si="56"/>
        <v>172.02915206133645</v>
      </c>
      <c r="O150" s="11">
        <f t="shared" si="56"/>
        <v>182.16965157985277</v>
      </c>
      <c r="P150" s="11">
        <f t="shared" si="56"/>
        <v>190.50175220999566</v>
      </c>
      <c r="Q150" s="11">
        <f t="shared" si="56"/>
        <v>196.27033004550483</v>
      </c>
      <c r="R150" s="11">
        <f t="shared" si="56"/>
        <v>199.94521578997887</v>
      </c>
      <c r="S150" s="11">
        <f t="shared" si="56"/>
        <v>203.59585205244858</v>
      </c>
      <c r="T150" s="11">
        <f t="shared" si="56"/>
        <v>207.84681178801512</v>
      </c>
      <c r="U150" s="11">
        <f t="shared" si="56"/>
        <v>213.76578620105093</v>
      </c>
      <c r="V150" s="11">
        <f t="shared" si="56"/>
        <v>223.41022265404641</v>
      </c>
      <c r="W150" s="11">
        <f t="shared" si="56"/>
        <v>237.34975289244036</v>
      </c>
      <c r="X150" s="12">
        <f t="shared" si="56"/>
        <v>258.26484773638992</v>
      </c>
    </row>
    <row r="151" spans="1:24" x14ac:dyDescent="0.2">
      <c r="A151" s="15" t="s">
        <v>21</v>
      </c>
      <c r="B151" s="63">
        <f t="shared" si="37"/>
        <v>7.8196721311475406</v>
      </c>
      <c r="C151" s="48">
        <f t="shared" si="37"/>
        <v>7.8024215054772581</v>
      </c>
      <c r="D151" s="48">
        <f t="shared" ref="D151:X151" si="57">D100/D$102*$B$102</f>
        <v>7.7807278264663635</v>
      </c>
      <c r="E151" s="48">
        <f t="shared" si="57"/>
        <v>7.7534703738304751</v>
      </c>
      <c r="F151" s="48">
        <f t="shared" si="57"/>
        <v>7.7220772472495192</v>
      </c>
      <c r="G151" s="48">
        <f t="shared" si="57"/>
        <v>7.6882772752356781</v>
      </c>
      <c r="H151" s="48">
        <f t="shared" si="57"/>
        <v>7.6541045290433143</v>
      </c>
      <c r="I151" s="48">
        <f t="shared" si="57"/>
        <v>7.6194941557074625</v>
      </c>
      <c r="J151" s="48">
        <f t="shared" si="57"/>
        <v>7.5823698304195064</v>
      </c>
      <c r="K151" s="48">
        <f t="shared" si="57"/>
        <v>7.5416978145946327</v>
      </c>
      <c r="L151" s="48">
        <f t="shared" si="57"/>
        <v>7.499182112992365</v>
      </c>
      <c r="M151" s="48">
        <f t="shared" si="57"/>
        <v>7.4577561191919672</v>
      </c>
      <c r="N151" s="48">
        <f t="shared" si="57"/>
        <v>7.4170640084024928</v>
      </c>
      <c r="O151" s="48">
        <f t="shared" si="57"/>
        <v>7.3753420830089178</v>
      </c>
      <c r="P151" s="48">
        <f t="shared" si="57"/>
        <v>7.334439029161949</v>
      </c>
      <c r="Q151" s="48">
        <f t="shared" si="57"/>
        <v>7.2963400188160961</v>
      </c>
      <c r="R151" s="48">
        <f t="shared" si="57"/>
        <v>7.2628253307007506</v>
      </c>
      <c r="S151" s="48">
        <f t="shared" si="57"/>
        <v>7.2339632551618482</v>
      </c>
      <c r="T151" s="48">
        <f t="shared" si="57"/>
        <v>7.2026276057752314</v>
      </c>
      <c r="U151" s="48">
        <f t="shared" si="57"/>
        <v>7.1691548667722955</v>
      </c>
      <c r="V151" s="48">
        <f t="shared" si="57"/>
        <v>7.1398576312736219</v>
      </c>
      <c r="W151" s="48">
        <f t="shared" si="57"/>
        <v>7.1173676375930341</v>
      </c>
      <c r="X151" s="64">
        <f t="shared" si="57"/>
        <v>7.1008348044830978</v>
      </c>
    </row>
    <row r="152" spans="1:24" x14ac:dyDescent="0.2">
      <c r="A152" s="16" t="s">
        <v>24</v>
      </c>
      <c r="B152" s="18">
        <f>SUM(B131:B151)</f>
        <v>17152.490201584078</v>
      </c>
      <c r="C152" s="18">
        <f>SUM(C131:C151)</f>
        <v>17207.827374100332</v>
      </c>
      <c r="D152" s="18">
        <f t="shared" ref="D152:X152" si="58">SUM(D131:D151)</f>
        <v>17283.025906224182</v>
      </c>
      <c r="E152" s="18">
        <f t="shared" si="58"/>
        <v>17360.922192231352</v>
      </c>
      <c r="F152" s="18">
        <f t="shared" si="58"/>
        <v>17442.720135317759</v>
      </c>
      <c r="G152" s="18">
        <f t="shared" si="58"/>
        <v>17520.606860075506</v>
      </c>
      <c r="H152" s="18">
        <f t="shared" si="58"/>
        <v>17591.667162773338</v>
      </c>
      <c r="I152" s="18">
        <f t="shared" si="58"/>
        <v>17657.112175517319</v>
      </c>
      <c r="J152" s="18">
        <f t="shared" si="58"/>
        <v>17719.990634765676</v>
      </c>
      <c r="K152" s="18">
        <f t="shared" si="58"/>
        <v>17783.619424413049</v>
      </c>
      <c r="L152" s="18">
        <f t="shared" si="58"/>
        <v>17849.843098685811</v>
      </c>
      <c r="M152" s="18">
        <f t="shared" si="58"/>
        <v>17918.348753749891</v>
      </c>
      <c r="N152" s="18">
        <f t="shared" si="58"/>
        <v>17988.687792526784</v>
      </c>
      <c r="O152" s="18">
        <f t="shared" si="58"/>
        <v>18059.697575345024</v>
      </c>
      <c r="P152" s="18">
        <f t="shared" si="58"/>
        <v>18126.377157951338</v>
      </c>
      <c r="Q152" s="18">
        <f t="shared" si="58"/>
        <v>18189.570390601624</v>
      </c>
      <c r="R152" s="18">
        <f t="shared" si="58"/>
        <v>18249.431352546744</v>
      </c>
      <c r="S152" s="18">
        <f t="shared" si="58"/>
        <v>18303.420133273961</v>
      </c>
      <c r="T152" s="18">
        <f t="shared" si="58"/>
        <v>18366.984170437001</v>
      </c>
      <c r="U152" s="18">
        <f t="shared" si="58"/>
        <v>18439.889903489049</v>
      </c>
      <c r="V152" s="18">
        <f t="shared" si="58"/>
        <v>18510.850628085849</v>
      </c>
      <c r="W152" s="18">
        <f t="shared" si="58"/>
        <v>18574.625696191903</v>
      </c>
      <c r="X152" s="18">
        <f t="shared" si="58"/>
        <v>18626.078931725377</v>
      </c>
    </row>
    <row r="153" spans="1:24" x14ac:dyDescent="0.2">
      <c r="A153" s="14" t="s">
        <v>24</v>
      </c>
      <c r="B153" s="25">
        <f>B128+B152</f>
        <v>37587.58608352048</v>
      </c>
      <c r="C153" s="25">
        <f>C128+C152</f>
        <v>37587.586083520473</v>
      </c>
      <c r="D153" s="25">
        <f t="shared" ref="D153:X153" si="59">D128+D152</f>
        <v>37587.586083520466</v>
      </c>
      <c r="E153" s="25">
        <f t="shared" si="59"/>
        <v>37587.58608352048</v>
      </c>
      <c r="F153" s="25">
        <f t="shared" si="59"/>
        <v>37587.586083520488</v>
      </c>
      <c r="G153" s="25">
        <f t="shared" si="59"/>
        <v>37587.586083520473</v>
      </c>
      <c r="H153" s="25">
        <f t="shared" si="59"/>
        <v>37587.586083520488</v>
      </c>
      <c r="I153" s="25">
        <f t="shared" si="59"/>
        <v>37587.58608352048</v>
      </c>
      <c r="J153" s="25">
        <f t="shared" si="59"/>
        <v>37587.586083520488</v>
      </c>
      <c r="K153" s="25">
        <f t="shared" si="59"/>
        <v>37587.586083520458</v>
      </c>
      <c r="L153" s="25">
        <f t="shared" si="59"/>
        <v>37587.586083520495</v>
      </c>
      <c r="M153" s="25">
        <f t="shared" si="59"/>
        <v>37587.58608352048</v>
      </c>
      <c r="N153" s="25">
        <f t="shared" si="59"/>
        <v>37587.58608352048</v>
      </c>
      <c r="O153" s="25">
        <f t="shared" si="59"/>
        <v>37587.58608352048</v>
      </c>
      <c r="P153" s="25">
        <f t="shared" si="59"/>
        <v>37587.58608352048</v>
      </c>
      <c r="Q153" s="25">
        <f t="shared" si="59"/>
        <v>37587.586083520466</v>
      </c>
      <c r="R153" s="25">
        <f t="shared" si="59"/>
        <v>37587.58608352048</v>
      </c>
      <c r="S153" s="25">
        <f t="shared" si="59"/>
        <v>37587.58608352048</v>
      </c>
      <c r="T153" s="25">
        <f t="shared" si="59"/>
        <v>37587.586083520488</v>
      </c>
      <c r="U153" s="25">
        <f t="shared" si="59"/>
        <v>37587.58608352048</v>
      </c>
      <c r="V153" s="25">
        <f t="shared" si="59"/>
        <v>37587.58608352048</v>
      </c>
      <c r="W153" s="25">
        <f t="shared" si="59"/>
        <v>37587.586083520495</v>
      </c>
      <c r="X153" s="25">
        <f t="shared" si="59"/>
        <v>37587.586083520466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0">D6</f>
        <v>145533.005</v>
      </c>
      <c r="C158" s="60">
        <f>B158*Předpoklady!$X6</f>
        <v>152773.63940382001</v>
      </c>
      <c r="D158" s="60">
        <f>C158*Předpoklady!$X6</f>
        <v>160374.51364855983</v>
      </c>
      <c r="E158" s="60">
        <f>D158*Předpoklady!$X6</f>
        <v>168353.55057574803</v>
      </c>
      <c r="F158" s="60">
        <f>E158*Předpoklady!$X6</f>
        <v>176729.56473352629</v>
      </c>
      <c r="G158" s="60">
        <f>F158*Předpoklady!$X6</f>
        <v>185522.30674130458</v>
      </c>
      <c r="H158" s="60">
        <f>G158*Předpoklady!$X6</f>
        <v>194752.50986166988</v>
      </c>
      <c r="I158" s="60">
        <f>H158*Předpoklady!$X6</f>
        <v>204441.93888936503</v>
      </c>
      <c r="J158" s="60">
        <f>I158*Předpoklady!$X6</f>
        <v>214613.44147261756</v>
      </c>
      <c r="K158" s="60">
        <f>J158*Předpoklady!$X6</f>
        <v>225291.00198783434</v>
      </c>
      <c r="L158" s="60">
        <f>K158*Předpoklady!$X6</f>
        <v>236499.7980946982</v>
      </c>
      <c r="M158" s="60">
        <f>L158*Předpoklady!$X6</f>
        <v>248266.26010502334</v>
      </c>
      <c r="N158" s="60">
        <f>M158*Předpoklady!$X6</f>
        <v>260618.13330536135</v>
      </c>
      <c r="O158" s="60">
        <f>N158*Předpoklady!$X6</f>
        <v>273584.54338031408</v>
      </c>
      <c r="P158" s="60">
        <f>O158*Předpoklady!$X6</f>
        <v>287196.06509082153</v>
      </c>
      <c r="Q158" s="60">
        <f>P158*Předpoklady!$X6</f>
        <v>301484.79436936788</v>
      </c>
      <c r="R158" s="60">
        <f>Q158*Předpoklady!$X6</f>
        <v>316484.42400210613</v>
      </c>
      <c r="S158" s="60">
        <f>R158*Předpoklady!$X6</f>
        <v>332230.32307635946</v>
      </c>
      <c r="T158" s="60">
        <f>S158*Předpoklady!$X6</f>
        <v>348759.62038083636</v>
      </c>
      <c r="U158" s="60">
        <f>T158*Předpoklady!$X6</f>
        <v>366111.29195521696</v>
      </c>
      <c r="V158" s="60">
        <f>U158*Předpoklady!$X6</f>
        <v>384326.25299555238</v>
      </c>
      <c r="W158" s="60">
        <f>V158*Předpoklady!$X6</f>
        <v>403447.45433218958</v>
      </c>
      <c r="X158" s="61">
        <f>W158*Předpoklady!$X6</f>
        <v>423519.9837077168</v>
      </c>
    </row>
    <row r="159" spans="1:24" x14ac:dyDescent="0.2">
      <c r="A159" s="15" t="s">
        <v>2</v>
      </c>
      <c r="B159" s="62">
        <f t="shared" si="60"/>
        <v>146493.24363636362</v>
      </c>
      <c r="C159" s="11">
        <f>B159*Předpoklady!$X7</f>
        <v>151056.98900348702</v>
      </c>
      <c r="D159" s="11">
        <f>C159*Předpoklady!$X7</f>
        <v>155762.91001816207</v>
      </c>
      <c r="E159" s="11">
        <f>D159*Předpoklady!$X7</f>
        <v>160615.43591846642</v>
      </c>
      <c r="F159" s="11">
        <f>E159*Předpoklady!$X7</f>
        <v>165619.13392778169</v>
      </c>
      <c r="G159" s="11">
        <f>F159*Předpoklady!$X7</f>
        <v>170778.71355348863</v>
      </c>
      <c r="H159" s="11">
        <f>G159*Předpoklady!$X7</f>
        <v>176099.03101958073</v>
      </c>
      <c r="I159" s="11">
        <f>H159*Předpoklady!$X7</f>
        <v>181585.09383736819</v>
      </c>
      <c r="J159" s="11">
        <f>I159*Předpoklady!$X7</f>
        <v>187242.06551857444</v>
      </c>
      <c r="K159" s="11">
        <f>J159*Předpoklady!$X7</f>
        <v>193075.2704352611</v>
      </c>
      <c r="L159" s="11">
        <f>K159*Předpoklady!$X7</f>
        <v>199090.19883115537</v>
      </c>
      <c r="M159" s="11">
        <f>L159*Předpoklady!$X7</f>
        <v>205292.51198909699</v>
      </c>
      <c r="N159" s="11">
        <f>M159*Předpoklady!$X7</f>
        <v>211688.04755946784</v>
      </c>
      <c r="O159" s="11">
        <f>N159*Předpoklady!$X7</f>
        <v>218282.82505461993</v>
      </c>
      <c r="P159" s="11">
        <f>O159*Předpoklady!$X7</f>
        <v>225083.05151447252</v>
      </c>
      <c r="Q159" s="11">
        <f>P159*Předpoklady!$X7</f>
        <v>232095.12734861145</v>
      </c>
      <c r="R159" s="11">
        <f>Q159*Předpoklady!$X7</f>
        <v>239325.65236038895</v>
      </c>
      <c r="S159" s="11">
        <f>R159*Předpoklady!$X7</f>
        <v>246781.43195869387</v>
      </c>
      <c r="T159" s="11">
        <f>S159*Předpoklady!$X7</f>
        <v>254469.48356323902</v>
      </c>
      <c r="U159" s="11">
        <f>T159*Předpoklady!$X7</f>
        <v>262397.04320939421</v>
      </c>
      <c r="V159" s="11">
        <f>U159*Předpoklady!$X7</f>
        <v>270571.57235878153</v>
      </c>
      <c r="W159" s="11">
        <f>V159*Předpoklady!$X7</f>
        <v>279000.76492204302</v>
      </c>
      <c r="X159" s="12">
        <f>W159*Předpoklady!$X7</f>
        <v>287692.55450039048</v>
      </c>
    </row>
    <row r="160" spans="1:24" x14ac:dyDescent="0.2">
      <c r="A160" s="15" t="s">
        <v>3</v>
      </c>
      <c r="B160" s="62">
        <f t="shared" si="60"/>
        <v>157799.44463917526</v>
      </c>
      <c r="C160" s="11">
        <f>B160*Předpoklady!$X8</f>
        <v>161880.66246135434</v>
      </c>
      <c r="D160" s="11">
        <f>C160*Předpoklady!$X8</f>
        <v>166067.43413354954</v>
      </c>
      <c r="E160" s="11">
        <f>D160*Předpoklady!$X8</f>
        <v>170362.48962895485</v>
      </c>
      <c r="F160" s="11">
        <f>E160*Předpoklady!$X8</f>
        <v>174768.62952693951</v>
      </c>
      <c r="G160" s="11">
        <f>F160*Předpoklady!$X8</f>
        <v>179288.72683915833</v>
      </c>
      <c r="H160" s="11">
        <f>G160*Předpoklady!$X8</f>
        <v>183925.72888289121</v>
      </c>
      <c r="I160" s="11">
        <f>H160*Předpoklady!$X8</f>
        <v>188682.65920283343</v>
      </c>
      <c r="J160" s="11">
        <f>I160*Předpoklady!$X8</f>
        <v>193562.61954258973</v>
      </c>
      <c r="K160" s="11">
        <f>J160*Předpoklady!$X8</f>
        <v>198568.79186715803</v>
      </c>
      <c r="L160" s="11">
        <f>K160*Předpoklady!$X8</f>
        <v>203704.44043772103</v>
      </c>
      <c r="M160" s="11">
        <f>L160*Předpoklady!$X8</f>
        <v>208972.91394009895</v>
      </c>
      <c r="N160" s="11">
        <f>M160*Předpoklady!$X8</f>
        <v>214377.6476682511</v>
      </c>
      <c r="O160" s="11">
        <f>N160*Předpoklady!$X8</f>
        <v>219922.16576425006</v>
      </c>
      <c r="P160" s="11">
        <f>O160*Předpoklady!$X8</f>
        <v>225610.08351618907</v>
      </c>
      <c r="Q160" s="11">
        <f>P160*Předpoklady!$X8</f>
        <v>231445.10971552078</v>
      </c>
      <c r="R160" s="11">
        <f>Q160*Předpoklady!$X8</f>
        <v>237431.04907536486</v>
      </c>
      <c r="S160" s="11">
        <f>R160*Předpoklady!$X8</f>
        <v>243571.80471136086</v>
      </c>
      <c r="T160" s="11">
        <f>S160*Předpoklady!$X8</f>
        <v>249871.38068668431</v>
      </c>
      <c r="U160" s="11">
        <f>T160*Předpoklady!$X8</f>
        <v>256333.88462288523</v>
      </c>
      <c r="V160" s="11">
        <f>U160*Předpoklady!$X8</f>
        <v>262963.53037825186</v>
      </c>
      <c r="W160" s="11">
        <f>V160*Předpoklady!$X8</f>
        <v>269764.64079544542</v>
      </c>
      <c r="X160" s="12">
        <f>W160*Předpoklady!$X8</f>
        <v>276741.65052019816</v>
      </c>
    </row>
    <row r="161" spans="1:24" x14ac:dyDescent="0.2">
      <c r="A161" s="15" t="s">
        <v>4</v>
      </c>
      <c r="B161" s="62">
        <f t="shared" si="60"/>
        <v>116093.34466858787</v>
      </c>
      <c r="C161" s="11">
        <f>B161*Předpoklady!$X9</f>
        <v>121778.81099685628</v>
      </c>
      <c r="D161" s="11">
        <f>C161*Předpoklady!$X9</f>
        <v>127742.71298792819</v>
      </c>
      <c r="E161" s="11">
        <f>D161*Předpoklady!$X9</f>
        <v>133998.68653617788</v>
      </c>
      <c r="F161" s="11">
        <f>E161*Předpoklady!$X9</f>
        <v>140561.03532980144</v>
      </c>
      <c r="G161" s="11">
        <f>F161*Předpoklady!$X9</f>
        <v>147444.76355483866</v>
      </c>
      <c r="H161" s="11">
        <f>G161*Předpoklady!$X9</f>
        <v>154665.61020081659</v>
      </c>
      <c r="I161" s="11">
        <f>H161*Předpoklady!$X9</f>
        <v>162240.08504645139</v>
      </c>
      <c r="J161" s="11">
        <f>I161*Předpoklady!$X9</f>
        <v>170185.50640768628</v>
      </c>
      <c r="K161" s="11">
        <f>J161*Předpoklady!$X9</f>
        <v>178520.04073437292</v>
      </c>
      <c r="L161" s="11">
        <f>K161*Předpoklady!$X9</f>
        <v>187262.74414613025</v>
      </c>
      <c r="M161" s="11">
        <f>L161*Předpoklady!$X9</f>
        <v>196433.60600234862</v>
      </c>
      <c r="N161" s="11">
        <f>M161*Předpoklady!$X9</f>
        <v>206053.59460595786</v>
      </c>
      <c r="O161" s="11">
        <f>N161*Předpoklady!$X9</f>
        <v>216144.70514545657</v>
      </c>
      <c r="P161" s="11">
        <f>O161*Předpoklady!$X9</f>
        <v>226730.00998481747</v>
      </c>
      <c r="Q161" s="11">
        <f>P161*Předpoklady!$X9</f>
        <v>237833.71141625216</v>
      </c>
      <c r="R161" s="11">
        <f>Q161*Předpoklady!$X9</f>
        <v>249481.19699644909</v>
      </c>
      <c r="S161" s="11">
        <f>R161*Předpoklady!$X9</f>
        <v>261699.09759280601</v>
      </c>
      <c r="T161" s="11">
        <f>S161*Předpoklady!$X9</f>
        <v>274515.34827237413</v>
      </c>
      <c r="U161" s="11">
        <f>T161*Předpoklady!$X9</f>
        <v>287959.25217273063</v>
      </c>
      <c r="V161" s="11">
        <f>U161*Předpoklady!$X9</f>
        <v>302061.54750081408</v>
      </c>
      <c r="W161" s="11">
        <f>V161*Předpoklady!$X9</f>
        <v>316854.47781290975</v>
      </c>
      <c r="X161" s="12">
        <f>W161*Předpoklady!$X9</f>
        <v>332371.86573647265</v>
      </c>
    </row>
    <row r="162" spans="1:24" x14ac:dyDescent="0.2">
      <c r="A162" s="15" t="s">
        <v>5</v>
      </c>
      <c r="B162" s="62">
        <f t="shared" si="60"/>
        <v>145766.42630434784</v>
      </c>
      <c r="C162" s="11">
        <f>B162*Předpoklady!$X10</f>
        <v>152418.38481871039</v>
      </c>
      <c r="D162" s="11">
        <f>C162*Předpoklady!$X10</f>
        <v>159373.90124554047</v>
      </c>
      <c r="E162" s="11">
        <f>D162*Předpoklady!$X10</f>
        <v>166646.82825785503</v>
      </c>
      <c r="F162" s="11">
        <f>E162*Předpoklady!$X10</f>
        <v>174251.65068662778</v>
      </c>
      <c r="G162" s="11">
        <f>F162*Předpoklady!$X10</f>
        <v>182203.51436891707</v>
      </c>
      <c r="H162" s="11">
        <f>G162*Předpoklady!$X10</f>
        <v>190518.25631245985</v>
      </c>
      <c r="I162" s="11">
        <f>H162*Předpoklady!$X10</f>
        <v>199212.43623680758</v>
      </c>
      <c r="J162" s="11">
        <f>I162*Předpoklady!$X10</f>
        <v>208303.36955382212</v>
      </c>
      <c r="K162" s="11">
        <f>J162*Předpoklady!$X10</f>
        <v>217809.16185321545</v>
      </c>
      <c r="L162" s="11">
        <f>K162*Předpoklady!$X10</f>
        <v>227748.74496181536</v>
      </c>
      <c r="M162" s="11">
        <f>L162*Předpoklady!$X10</f>
        <v>238141.91464837265</v>
      </c>
      <c r="N162" s="11">
        <f>M162*Předpoklady!$X10</f>
        <v>249009.37004900348</v>
      </c>
      <c r="O162" s="11">
        <f>N162*Předpoklady!$X10</f>
        <v>260372.75489178684</v>
      </c>
      <c r="P162" s="11">
        <f>O162*Předpoklady!$X10</f>
        <v>272254.7006026202</v>
      </c>
      <c r="Q162" s="11">
        <f>P162*Předpoklady!$X10</f>
        <v>284678.87137818383</v>
      </c>
      <c r="R162" s="11">
        <f>Q162*Předpoklady!$X10</f>
        <v>297670.01131578104</v>
      </c>
      <c r="S162" s="11">
        <f>R162*Předpoklady!$X10</f>
        <v>311253.99369391898</v>
      </c>
      <c r="T162" s="11">
        <f>S162*Předpoklady!$X10</f>
        <v>325457.8725017776</v>
      </c>
      <c r="U162" s="11">
        <f>T162*Předpoklady!$X10</f>
        <v>340309.936320193</v>
      </c>
      <c r="V162" s="11">
        <f>U162*Předpoklady!$X10</f>
        <v>355839.7646614656</v>
      </c>
      <c r="W162" s="11">
        <f>V162*Předpoklady!$X10</f>
        <v>372078.28688019956</v>
      </c>
      <c r="X162" s="12">
        <f>W162*Předpoklady!$X10</f>
        <v>389057.84377250128</v>
      </c>
    </row>
    <row r="163" spans="1:24" x14ac:dyDescent="0.2">
      <c r="A163" s="15" t="s">
        <v>6</v>
      </c>
      <c r="B163" s="62">
        <f t="shared" si="60"/>
        <v>161220.61045602607</v>
      </c>
      <c r="C163" s="11">
        <f>B163*Předpoklady!$X11</f>
        <v>169908.99737564154</v>
      </c>
      <c r="D163" s="11">
        <f>C163*Předpoklady!$X11</f>
        <v>179065.61268771513</v>
      </c>
      <c r="E163" s="11">
        <f>D163*Předpoklady!$X11</f>
        <v>188715.68982505001</v>
      </c>
      <c r="F163" s="11">
        <f>E163*Předpoklady!$X11</f>
        <v>198885.82208273298</v>
      </c>
      <c r="G163" s="11">
        <f>F163*Předpoklady!$X11</f>
        <v>209604.03590286925</v>
      </c>
      <c r="H163" s="11">
        <f>G163*Předpoklady!$X11</f>
        <v>220899.86810872619</v>
      </c>
      <c r="I163" s="11">
        <f>H163*Předpoklady!$X11</f>
        <v>232804.44730112498</v>
      </c>
      <c r="J163" s="11">
        <f>I163*Předpoklady!$X11</f>
        <v>245350.57964138864</v>
      </c>
      <c r="K163" s="11">
        <f>J163*Předpoklady!$X11</f>
        <v>258572.83925724431</v>
      </c>
      <c r="L163" s="11">
        <f>K163*Předpoklady!$X11</f>
        <v>272507.66352081602</v>
      </c>
      <c r="M163" s="11">
        <f>L163*Předpoklady!$X11</f>
        <v>287193.45346127165</v>
      </c>
      <c r="N163" s="11">
        <f>M163*Předpoklady!$X11</f>
        <v>302670.67958883737</v>
      </c>
      <c r="O163" s="11">
        <f>N163*Předpoklady!$X11</f>
        <v>318981.99342180445</v>
      </c>
      <c r="P163" s="11">
        <f>O163*Předpoklady!$X11</f>
        <v>336172.34502387082</v>
      </c>
      <c r="Q163" s="11">
        <f>P163*Předpoklady!$X11</f>
        <v>354289.10687572177</v>
      </c>
      <c r="R163" s="11">
        <f>Q163*Předpoklady!$X11</f>
        <v>373382.20442220988</v>
      </c>
      <c r="S163" s="11">
        <f>R163*Předpoklady!$X11</f>
        <v>393504.25365489133</v>
      </c>
      <c r="T163" s="11">
        <f>S163*Předpoklady!$X11</f>
        <v>414710.70610906271</v>
      </c>
      <c r="U163" s="11">
        <f>T163*Předpoklady!$X11</f>
        <v>437060.00167487533</v>
      </c>
      <c r="V163" s="11">
        <f>U163*Předpoklady!$X11</f>
        <v>460613.72964363801</v>
      </c>
      <c r="W163" s="11">
        <f>V163*Předpoklady!$X11</f>
        <v>485436.79843311291</v>
      </c>
      <c r="X163" s="12">
        <f>W163*Předpoklady!$X11</f>
        <v>511597.61445952696</v>
      </c>
    </row>
    <row r="164" spans="1:24" x14ac:dyDescent="0.2">
      <c r="A164" s="15" t="s">
        <v>7</v>
      </c>
      <c r="B164" s="62">
        <f t="shared" si="60"/>
        <v>161035.26641095889</v>
      </c>
      <c r="C164" s="11">
        <f>B164*Předpoklady!$X12</f>
        <v>168920.88753857245</v>
      </c>
      <c r="D164" s="11">
        <f>C164*Předpoklady!$X12</f>
        <v>177192.65402399588</v>
      </c>
      <c r="E164" s="11">
        <f>D164*Předpoklady!$X12</f>
        <v>185869.47474389785</v>
      </c>
      <c r="F164" s="11">
        <f>E164*Předpoklady!$X12</f>
        <v>194971.18451024487</v>
      </c>
      <c r="G164" s="11">
        <f>F164*Předpoklady!$X12</f>
        <v>204518.5894117665</v>
      </c>
      <c r="H164" s="11">
        <f>G164*Předpoklady!$X12</f>
        <v>214533.51437571464</v>
      </c>
      <c r="I164" s="11">
        <f>H164*Předpoklady!$X12</f>
        <v>225038.85305864055</v>
      </c>
      <c r="J164" s="11">
        <f>I164*Předpoklady!$X12</f>
        <v>236058.62018023781</v>
      </c>
      <c r="K164" s="11">
        <f>J164*Předpoklady!$X12</f>
        <v>247618.00641988395</v>
      </c>
      <c r="L164" s="11">
        <f>K164*Předpoklady!$X12</f>
        <v>259743.43600137162</v>
      </c>
      <c r="M164" s="11">
        <f>L164*Předpoklady!$X12</f>
        <v>272462.62709746539</v>
      </c>
      <c r="N164" s="11">
        <f>M164*Předpoklady!$X12</f>
        <v>285804.65519236634</v>
      </c>
      <c r="O164" s="11">
        <f>N164*Předpoklady!$X12</f>
        <v>299800.01954692777</v>
      </c>
      <c r="P164" s="11">
        <f>O164*Předpoklady!$X12</f>
        <v>314480.71291855886</v>
      </c>
      <c r="Q164" s="11">
        <f>P164*Předpoklady!$X12</f>
        <v>329880.2946951926</v>
      </c>
      <c r="R164" s="11">
        <f>Q164*Předpoklady!$X12</f>
        <v>346033.96761049866</v>
      </c>
      <c r="S164" s="11">
        <f>R164*Předpoklady!$X12</f>
        <v>362978.65821570886</v>
      </c>
      <c r="T164" s="11">
        <f>S164*Předpoklady!$X12</f>
        <v>380753.10129201022</v>
      </c>
      <c r="U164" s="11">
        <f>T164*Předpoklady!$X12</f>
        <v>399397.92839646823</v>
      </c>
      <c r="V164" s="11">
        <f>U164*Předpoklady!$X12</f>
        <v>418955.76074389217</v>
      </c>
      <c r="W164" s="11">
        <f>V164*Předpoklady!$X12</f>
        <v>439471.30663696636</v>
      </c>
      <c r="X164" s="12">
        <f>W164*Předpoklady!$X12</f>
        <v>460991.46366736805</v>
      </c>
    </row>
    <row r="165" spans="1:24" x14ac:dyDescent="0.2">
      <c r="A165" s="15" t="s">
        <v>8</v>
      </c>
      <c r="B165" s="62">
        <f t="shared" si="60"/>
        <v>168809.4770268139</v>
      </c>
      <c r="C165" s="11">
        <f>B165*Předpoklady!$X13</f>
        <v>176773.17843761592</v>
      </c>
      <c r="D165" s="11">
        <f>C165*Předpoklady!$X13</f>
        <v>185112.57285616497</v>
      </c>
      <c r="E165" s="11">
        <f>D165*Předpoklady!$X13</f>
        <v>193845.38385455264</v>
      </c>
      <c r="F165" s="11">
        <f>E165*Předpoklady!$X13</f>
        <v>202990.17112638781</v>
      </c>
      <c r="G165" s="11">
        <f>F165*Předpoklady!$X13</f>
        <v>212566.36993139554</v>
      </c>
      <c r="H165" s="11">
        <f>G165*Předpoklady!$X13</f>
        <v>222594.33240084167</v>
      </c>
      <c r="I165" s="11">
        <f>H165*Předpoklady!$X13</f>
        <v>233095.37079156865</v>
      </c>
      <c r="J165" s="11">
        <f>I165*Předpoklady!$X13</f>
        <v>244091.80278056994</v>
      </c>
      <c r="K165" s="11">
        <f>J165*Předpoklady!$X13</f>
        <v>255606.9988963666</v>
      </c>
      <c r="L165" s="11">
        <f>K165*Předpoklady!$X13</f>
        <v>267665.43218799116</v>
      </c>
      <c r="M165" s="11">
        <f>L165*Předpoklady!$X13</f>
        <v>280292.73023713951</v>
      </c>
      <c r="N165" s="11">
        <f>M165*Předpoklady!$X13</f>
        <v>293515.72962403111</v>
      </c>
      <c r="O165" s="11">
        <f>N165*Předpoklady!$X13</f>
        <v>307362.53296273341</v>
      </c>
      <c r="P165" s="11">
        <f>O165*Předpoklady!$X13</f>
        <v>321862.56862716592</v>
      </c>
      <c r="Q165" s="11">
        <f>P165*Předpoklady!$X13</f>
        <v>337046.65329471912</v>
      </c>
      <c r="R165" s="11">
        <f>Q165*Předpoklady!$X13</f>
        <v>352947.05744041112</v>
      </c>
      <c r="S165" s="11">
        <f>R165*Předpoklady!$X13</f>
        <v>369597.57392077532</v>
      </c>
      <c r="T165" s="11">
        <f>S165*Předpoklady!$X13</f>
        <v>387033.58979323937</v>
      </c>
      <c r="U165" s="11">
        <f>T165*Předpoklady!$X13</f>
        <v>405292.16152363224</v>
      </c>
      <c r="V165" s="11">
        <f>U165*Předpoklady!$X13</f>
        <v>424412.09374165616</v>
      </c>
      <c r="W165" s="11">
        <f>V165*Předpoklady!$X13</f>
        <v>444434.02171170135</v>
      </c>
      <c r="X165" s="12">
        <f>W165*Předpoklady!$X13</f>
        <v>465400.49769427726</v>
      </c>
    </row>
    <row r="166" spans="1:24" x14ac:dyDescent="0.2">
      <c r="A166" s="15" t="s">
        <v>9</v>
      </c>
      <c r="B166" s="62">
        <f t="shared" si="60"/>
        <v>181013.77858001503</v>
      </c>
      <c r="C166" s="11">
        <f>B166*Předpoklady!$X14</f>
        <v>189475.24103242857</v>
      </c>
      <c r="D166" s="11">
        <f>C166*Předpoklady!$X14</f>
        <v>198332.23330249055</v>
      </c>
      <c r="E166" s="11">
        <f>D166*Předpoklady!$X14</f>
        <v>207603.24437334409</v>
      </c>
      <c r="F166" s="11">
        <f>E166*Předpoklady!$X14</f>
        <v>217307.62749292961</v>
      </c>
      <c r="G166" s="11">
        <f>F166*Předpoklady!$X14</f>
        <v>227465.64057391559</v>
      </c>
      <c r="H166" s="11">
        <f>G166*Předpoklady!$X14</f>
        <v>238098.48848211832</v>
      </c>
      <c r="I166" s="11">
        <f>H166*Předpoklady!$X14</f>
        <v>249228.36730168734</v>
      </c>
      <c r="J166" s="11">
        <f>I166*Předpoklady!$X14</f>
        <v>260878.51066946072</v>
      </c>
      <c r="K166" s="11">
        <f>J166*Předpoklady!$X14</f>
        <v>273073.23827521282</v>
      </c>
      <c r="L166" s="11">
        <f>K166*Předpoklady!$X14</f>
        <v>285838.00662903907</v>
      </c>
      <c r="M166" s="11">
        <f>L166*Předpoklady!$X14</f>
        <v>299199.46220185468</v>
      </c>
      <c r="N166" s="11">
        <f>M166*Předpoklady!$X14</f>
        <v>313185.49704993796</v>
      </c>
      <c r="O166" s="11">
        <f>N166*Předpoklady!$X14</f>
        <v>327825.30703963508</v>
      </c>
      <c r="P166" s="11">
        <f>O166*Předpoklady!$X14</f>
        <v>343149.45279376977</v>
      </c>
      <c r="Q166" s="11">
        <f>P166*Předpoklady!$X14</f>
        <v>359189.92348698422</v>
      </c>
      <c r="R166" s="11">
        <f>Q166*Předpoklady!$X14</f>
        <v>375980.20362318354</v>
      </c>
      <c r="S166" s="11">
        <f>R166*Předpoklady!$X14</f>
        <v>393555.34293448238</v>
      </c>
      <c r="T166" s="11">
        <f>S166*Předpoklady!$X14</f>
        <v>411952.02954756719</v>
      </c>
      <c r="U166" s="11">
        <f>T166*Předpoklady!$X14</f>
        <v>431208.66657020949</v>
      </c>
      <c r="V166" s="11">
        <f>U166*Předpoklady!$X14</f>
        <v>451365.45225780451</v>
      </c>
      <c r="W166" s="11">
        <f>V166*Předpoklady!$X14</f>
        <v>472464.46392728266</v>
      </c>
      <c r="X166" s="12">
        <f>W166*Předpoklady!$X14</f>
        <v>494549.74579356471</v>
      </c>
    </row>
    <row r="167" spans="1:24" x14ac:dyDescent="0.2">
      <c r="A167" s="15" t="s">
        <v>10</v>
      </c>
      <c r="B167" s="62">
        <f t="shared" si="60"/>
        <v>177562.2249089166</v>
      </c>
      <c r="C167" s="11">
        <f>B167*Předpoklady!$X15</f>
        <v>184556.16555418991</v>
      </c>
      <c r="D167" s="11">
        <f>C167*Předpoklady!$X15</f>
        <v>191825.5882496273</v>
      </c>
      <c r="E167" s="11">
        <f>D167*Předpoklady!$X15</f>
        <v>199381.34386797875</v>
      </c>
      <c r="F167" s="11">
        <f>E167*Předpoklady!$X15</f>
        <v>207234.71068348683</v>
      </c>
      <c r="G167" s="11">
        <f>F167*Předpoklady!$X15</f>
        <v>215397.41120666498</v>
      </c>
      <c r="H167" s="11">
        <f>G167*Předpoklady!$X15</f>
        <v>223881.62968217526</v>
      </c>
      <c r="I167" s="11">
        <f>H167*Předpoklady!$X15</f>
        <v>232700.03027592431</v>
      </c>
      <c r="J167" s="11">
        <f>I167*Předpoklady!$X15</f>
        <v>241865.77597852497</v>
      </c>
      <c r="K167" s="11">
        <f>J167*Předpoklady!$X15</f>
        <v>251392.54825334021</v>
      </c>
      <c r="L167" s="11">
        <f>K167*Předpoklady!$X15</f>
        <v>261294.56745843732</v>
      </c>
      <c r="M167" s="11">
        <f>L167*Předpoklady!$X15</f>
        <v>271586.614072936</v>
      </c>
      <c r="N167" s="11">
        <f>M167*Předpoklady!$X15</f>
        <v>282284.05075943406</v>
      </c>
      <c r="O167" s="11">
        <f>N167*Předpoklady!$X15</f>
        <v>293402.84529544268</v>
      </c>
      <c r="P167" s="11">
        <f>O167*Předpoklady!$X15</f>
        <v>304959.59440806083</v>
      </c>
      <c r="Q167" s="11">
        <f>P167*Předpoklady!$X15</f>
        <v>316971.5485474657</v>
      </c>
      <c r="R167" s="11">
        <f>Q167*Předpoklady!$X15</f>
        <v>329456.63763619796</v>
      </c>
      <c r="S167" s="11">
        <f>R167*Předpoklady!$X15</f>
        <v>342433.49783267762</v>
      </c>
      <c r="T167" s="11">
        <f>S167*Předpoklady!$X15</f>
        <v>355921.49934889877</v>
      </c>
      <c r="U167" s="11">
        <f>T167*Předpoklady!$X15</f>
        <v>369940.77536382707</v>
      </c>
      <c r="V167" s="11">
        <f>U167*Předpoklady!$X15</f>
        <v>384512.25207565702</v>
      </c>
      <c r="W167" s="11">
        <f>V167*Předpoklady!$X15</f>
        <v>399657.67993778823</v>
      </c>
      <c r="X167" s="12">
        <f>W167*Předpoklady!$X15</f>
        <v>415399.66612514516</v>
      </c>
    </row>
    <row r="168" spans="1:24" x14ac:dyDescent="0.2">
      <c r="A168" s="15" t="s">
        <v>11</v>
      </c>
      <c r="B168" s="62">
        <f t="shared" si="60"/>
        <v>200433.42558974359</v>
      </c>
      <c r="C168" s="11">
        <f>B168*Předpoklady!$X16</f>
        <v>208061.70728940482</v>
      </c>
      <c r="D168" s="11">
        <f>C168*Předpoklady!$X16</f>
        <v>215980.31322774114</v>
      </c>
      <c r="E168" s="11">
        <f>D168*Předpoklady!$X16</f>
        <v>224200.29283460858</v>
      </c>
      <c r="F168" s="11">
        <f>E168*Předpoklady!$X16</f>
        <v>232733.11606933977</v>
      </c>
      <c r="G168" s="11">
        <f>F168*Předpoklady!$X16</f>
        <v>241590.68942564586</v>
      </c>
      <c r="H168" s="11">
        <f>G168*Předpoklady!$X16</f>
        <v>250785.37254564784</v>
      </c>
      <c r="I168" s="11">
        <f>H168*Předpoklady!$X16</f>
        <v>260329.99546622013</v>
      </c>
      <c r="J168" s="11">
        <f>I168*Předpoklady!$X16</f>
        <v>270237.87652171147</v>
      </c>
      <c r="K168" s="11">
        <f>J168*Předpoklady!$X16</f>
        <v>280522.84092802438</v>
      </c>
      <c r="L168" s="11">
        <f>K168*Předpoklady!$X16</f>
        <v>291199.24007398461</v>
      </c>
      <c r="M168" s="11">
        <f>L168*Předpoklady!$X16</f>
        <v>302281.97154691961</v>
      </c>
      <c r="N168" s="11">
        <f>M168*Předpoklady!$X16</f>
        <v>313786.49992038903</v>
      </c>
      <c r="O168" s="11">
        <f>N168*Předpoklady!$X16</f>
        <v>325728.87833307398</v>
      </c>
      <c r="P168" s="11">
        <f>O168*Předpoklady!$X16</f>
        <v>338125.77088893572</v>
      </c>
      <c r="Q168" s="11">
        <f>P168*Předpoklady!$X16</f>
        <v>350994.4759099005</v>
      </c>
      <c r="R168" s="11">
        <f>Q168*Předpoklady!$X16</f>
        <v>364352.95007351669</v>
      </c>
      <c r="S168" s="11">
        <f>R168*Předpoklady!$X16</f>
        <v>378219.83346926508</v>
      </c>
      <c r="T168" s="11">
        <f>S168*Předpoklady!$X16</f>
        <v>392614.47560848593</v>
      </c>
      <c r="U168" s="11">
        <f>T168*Předpoklady!$X16</f>
        <v>407556.96242421569</v>
      </c>
      <c r="V168" s="11">
        <f>U168*Předpoklady!$X16</f>
        <v>423068.14429860882</v>
      </c>
      <c r="W168" s="11">
        <f>V168*Předpoklady!$X16</f>
        <v>439169.66515705315</v>
      </c>
      <c r="X168" s="12">
        <f>W168*Předpoklady!$X16</f>
        <v>455883.9926695762</v>
      </c>
    </row>
    <row r="169" spans="1:24" x14ac:dyDescent="0.2">
      <c r="A169" s="15" t="s">
        <v>12</v>
      </c>
      <c r="B169" s="62">
        <f t="shared" si="60"/>
        <v>228643.5634701055</v>
      </c>
      <c r="C169" s="11">
        <f>B169*Předpoklady!$X17</f>
        <v>233855.44732298909</v>
      </c>
      <c r="D169" s="11">
        <f>C169*Předpoklady!$X17</f>
        <v>239186.13501571707</v>
      </c>
      <c r="E169" s="11">
        <f>D169*Předpoklady!$X17</f>
        <v>244638.33465782527</v>
      </c>
      <c r="F169" s="11">
        <f>E169*Předpoklady!$X17</f>
        <v>250214.81608965949</v>
      </c>
      <c r="G169" s="11">
        <f>F169*Předpoklady!$X17</f>
        <v>255918.41228951685</v>
      </c>
      <c r="H169" s="11">
        <f>G169*Předpoklady!$X17</f>
        <v>261752.02081286255</v>
      </c>
      <c r="I169" s="11">
        <f>H169*Předpoklady!$X17</f>
        <v>267718.60526435351</v>
      </c>
      <c r="J169" s="11">
        <f>I169*Předpoklady!$X17</f>
        <v>273821.19680341618</v>
      </c>
      <c r="K169" s="11">
        <f>J169*Předpoklady!$X17</f>
        <v>280062.89568414405</v>
      </c>
      <c r="L169" s="11">
        <f>K169*Předpoklady!$X17</f>
        <v>286446.87283029652</v>
      </c>
      <c r="M169" s="11">
        <f>L169*Předpoklady!$X17</f>
        <v>292976.37144619972</v>
      </c>
      <c r="N169" s="11">
        <f>M169*Předpoklady!$X17</f>
        <v>299654.70866436732</v>
      </c>
      <c r="O169" s="11">
        <f>N169*Předpoklady!$X17</f>
        <v>306485.27723067882</v>
      </c>
      <c r="P169" s="11">
        <f>O169*Předpoklady!$X17</f>
        <v>313471.54722797085</v>
      </c>
      <c r="Q169" s="11">
        <f>P169*Předpoklady!$X17</f>
        <v>320617.06783891737</v>
      </c>
      <c r="R169" s="11">
        <f>Q169*Předpoklady!$X17</f>
        <v>327925.46914909472</v>
      </c>
      <c r="S169" s="11">
        <f>R169*Předpoklady!$X17</f>
        <v>335400.46399114683</v>
      </c>
      <c r="T169" s="11">
        <f>S169*Předpoklady!$X17</f>
        <v>343045.84983098781</v>
      </c>
      <c r="U169" s="11">
        <f>T169*Předpoklady!$X17</f>
        <v>350865.51069700043</v>
      </c>
      <c r="V169" s="11">
        <f>U169*Předpoklady!$X17</f>
        <v>358863.41915321007</v>
      </c>
      <c r="W169" s="11">
        <f>V169*Předpoklady!$X17</f>
        <v>367043.63831743668</v>
      </c>
      <c r="X169" s="12">
        <f>W169*Předpoklady!$X17</f>
        <v>375410.32392545039</v>
      </c>
    </row>
    <row r="170" spans="1:24" x14ac:dyDescent="0.2">
      <c r="A170" s="15" t="s">
        <v>13</v>
      </c>
      <c r="B170" s="62">
        <f t="shared" si="60"/>
        <v>250843.49916666665</v>
      </c>
      <c r="C170" s="11">
        <f>B170*Předpoklady!$X18</f>
        <v>258464.87074290891</v>
      </c>
      <c r="D170" s="11">
        <f>C170*Předpoklady!$X18</f>
        <v>266317.80225551035</v>
      </c>
      <c r="E170" s="11">
        <f>D170*Předpoklady!$X18</f>
        <v>274409.32918405504</v>
      </c>
      <c r="F170" s="11">
        <f>E170*Předpoklady!$X18</f>
        <v>282746.70076692192</v>
      </c>
      <c r="G170" s="11">
        <f>F170*Předpoklady!$X18</f>
        <v>291337.38649591309</v>
      </c>
      <c r="H170" s="11">
        <f>G170*Předpoklady!$X18</f>
        <v>300189.08280820772</v>
      </c>
      <c r="I170" s="11">
        <f>H170*Předpoklady!$X18</f>
        <v>309309.71998163755</v>
      </c>
      <c r="J170" s="11">
        <f>I170*Předpoklady!$X18</f>
        <v>318707.46923946153</v>
      </c>
      <c r="K170" s="11">
        <f>J170*Předpoklady!$X18</f>
        <v>328390.75007100444</v>
      </c>
      <c r="L170" s="11">
        <f>K170*Předpoklady!$X18</f>
        <v>338368.23777471855</v>
      </c>
      <c r="M170" s="11">
        <f>L170*Předpoklady!$X18</f>
        <v>348648.87123042549</v>
      </c>
      <c r="N170" s="11">
        <f>M170*Předpoklady!$X18</f>
        <v>359241.86090770236</v>
      </c>
      <c r="O170" s="11">
        <f>N170*Předpoklady!$X18</f>
        <v>370156.69711758633</v>
      </c>
      <c r="P170" s="11">
        <f>O170*Předpoklady!$X18</f>
        <v>381403.15851499047</v>
      </c>
      <c r="Q170" s="11">
        <f>P170*Předpoklady!$X18</f>
        <v>392991.32085944817</v>
      </c>
      <c r="R170" s="11">
        <f>Q170*Předpoklady!$X18</f>
        <v>404931.56604203535</v>
      </c>
      <c r="S170" s="11">
        <f>R170*Předpoklady!$X18</f>
        <v>417234.59138655715</v>
      </c>
      <c r="T170" s="11">
        <f>S170*Předpoklady!$X18</f>
        <v>429911.41923333245</v>
      </c>
      <c r="U170" s="11">
        <f>T170*Předpoklady!$X18</f>
        <v>442973.40681416227</v>
      </c>
      <c r="V170" s="11">
        <f>U170*Předpoklady!$X18</f>
        <v>456432.25642732892</v>
      </c>
      <c r="W170" s="11">
        <f>V170*Předpoklady!$X18</f>
        <v>470300.02592174214</v>
      </c>
      <c r="X170" s="12">
        <f>W170*Předpoklady!$X18</f>
        <v>484589.13949962461</v>
      </c>
    </row>
    <row r="171" spans="1:24" x14ac:dyDescent="0.2">
      <c r="A171" s="15" t="s">
        <v>14</v>
      </c>
      <c r="B171" s="62">
        <f t="shared" si="60"/>
        <v>238873.72342902713</v>
      </c>
      <c r="C171" s="11">
        <f>B171*Předpoklady!$X19</f>
        <v>246239.38964750717</v>
      </c>
      <c r="D171" s="11">
        <f>C171*Předpoklady!$X19</f>
        <v>253832.17602831923</v>
      </c>
      <c r="E171" s="11">
        <f>D171*Předpoklady!$X19</f>
        <v>261659.08581687353</v>
      </c>
      <c r="F171" s="11">
        <f>E171*Předpoklady!$X19</f>
        <v>269727.33820350468</v>
      </c>
      <c r="G171" s="11">
        <f>F171*Předpoklady!$X19</f>
        <v>278044.37498212873</v>
      </c>
      <c r="H171" s="11">
        <f>G171*Předpoklady!$X19</f>
        <v>286617.86741422012</v>
      </c>
      <c r="I171" s="11">
        <f>H171*Předpoklady!$X19</f>
        <v>295455.72330443887</v>
      </c>
      <c r="J171" s="11">
        <f>I171*Předpoklady!$X19</f>
        <v>304566.09429443465</v>
      </c>
      <c r="K171" s="11">
        <f>J171*Předpoklady!$X19</f>
        <v>313957.38338155538</v>
      </c>
      <c r="L171" s="11">
        <f>K171*Předpoklady!$X19</f>
        <v>323638.25266939477</v>
      </c>
      <c r="M171" s="11">
        <f>L171*Předpoklady!$X19</f>
        <v>333617.63135732792</v>
      </c>
      <c r="N171" s="11">
        <f>M171*Předpoklady!$X19</f>
        <v>343904.72397640412</v>
      </c>
      <c r="O171" s="11">
        <f>N171*Předpoklady!$X19</f>
        <v>354509.01887919329</v>
      </c>
      <c r="P171" s="11">
        <f>O171*Předpoklady!$X19</f>
        <v>365440.29699141643</v>
      </c>
      <c r="Q171" s="11">
        <f>P171*Předpoklady!$X19</f>
        <v>376708.64083343273</v>
      </c>
      <c r="R171" s="11">
        <f>Q171*Předpoklady!$X19</f>
        <v>388324.44381990371</v>
      </c>
      <c r="S171" s="11">
        <f>R171*Předpoklady!$X19</f>
        <v>400298.41984621261</v>
      </c>
      <c r="T171" s="11">
        <f>S171*Předpoklady!$X19</f>
        <v>412641.61317048053</v>
      </c>
      <c r="U171" s="11">
        <f>T171*Předpoklady!$X19</f>
        <v>425365.40860029456</v>
      </c>
      <c r="V171" s="11">
        <f>U171*Předpoklady!$X19</f>
        <v>438481.54199354339</v>
      </c>
      <c r="W171" s="11">
        <f>V171*Předpoklady!$X19</f>
        <v>452002.11108304589</v>
      </c>
      <c r="X171" s="12">
        <f>W171*Předpoklady!$X19</f>
        <v>465939.58663495706</v>
      </c>
    </row>
    <row r="172" spans="1:24" x14ac:dyDescent="0.2">
      <c r="A172" s="15" t="s">
        <v>15</v>
      </c>
      <c r="B172" s="62">
        <f t="shared" si="60"/>
        <v>201759.36392996108</v>
      </c>
      <c r="C172" s="11">
        <f>B172*Předpoklady!$X20</f>
        <v>209694.27274227722</v>
      </c>
      <c r="D172" s="11">
        <f>C172*Předpoklady!$X20</f>
        <v>217941.25023201853</v>
      </c>
      <c r="E172" s="11">
        <f>D172*Předpoklady!$X20</f>
        <v>226512.56961639944</v>
      </c>
      <c r="F172" s="11">
        <f>E172*Předpoklady!$X20</f>
        <v>235420.98680081064</v>
      </c>
      <c r="G172" s="11">
        <f>F172*Předpoklady!$X20</f>
        <v>244679.75936225857</v>
      </c>
      <c r="H172" s="11">
        <f>G172*Předpoklady!$X20</f>
        <v>254302.66627939651</v>
      </c>
      <c r="I172" s="11">
        <f>H172*Předpoklady!$X20</f>
        <v>264304.02843850973</v>
      </c>
      <c r="J172" s="11">
        <f>I172*Předpoklady!$X20</f>
        <v>274698.72994597192</v>
      </c>
      <c r="K172" s="11">
        <f>J172*Předpoklady!$X20</f>
        <v>285502.24027889012</v>
      </c>
      <c r="L172" s="11">
        <f>K172*Předpoklady!$X20</f>
        <v>296730.63730690308</v>
      </c>
      <c r="M172" s="11">
        <f>L172*Předpoklady!$X20</f>
        <v>308400.63121939421</v>
      </c>
      <c r="N172" s="11">
        <f>M172*Předpoklady!$X20</f>
        <v>320529.58939372771</v>
      </c>
      <c r="O172" s="11">
        <f>N172*Předpoklady!$X20</f>
        <v>333135.56224151718</v>
      </c>
      <c r="P172" s="11">
        <f>O172*Předpoklady!$X20</f>
        <v>346237.31007139105</v>
      </c>
      <c r="Q172" s="11">
        <f>P172*Předpoklady!$X20</f>
        <v>359854.33100823261</v>
      </c>
      <c r="R172" s="11">
        <f>Q172*Předpoklady!$X20</f>
        <v>374006.89001044369</v>
      </c>
      <c r="S172" s="11">
        <f>R172*Předpoklady!$X20</f>
        <v>388716.04902841634</v>
      </c>
      <c r="T172" s="11">
        <f>S172*Předpoklady!$X20</f>
        <v>404003.69834909431</v>
      </c>
      <c r="U172" s="11">
        <f>T172*Předpoklady!$X20</f>
        <v>419892.58917327126</v>
      </c>
      <c r="V172" s="11">
        <f>U172*Předpoklady!$X20</f>
        <v>436406.36747410806</v>
      </c>
      <c r="W172" s="11">
        <f>V172*Předpoklady!$X20</f>
        <v>453569.6091872573</v>
      </c>
      <c r="X172" s="12">
        <f>W172*Předpoklady!$X20</f>
        <v>471407.85678496544</v>
      </c>
    </row>
    <row r="173" spans="1:24" x14ac:dyDescent="0.2">
      <c r="A173" s="15" t="s">
        <v>16</v>
      </c>
      <c r="B173" s="62">
        <f t="shared" si="60"/>
        <v>186679.19972602741</v>
      </c>
      <c r="C173" s="11">
        <f>B173*Předpoklady!$X21</f>
        <v>194132.41642393227</v>
      </c>
      <c r="D173" s="11">
        <f>C173*Předpoklady!$X21</f>
        <v>201883.20478074427</v>
      </c>
      <c r="E173" s="11">
        <f>D173*Předpoklady!$X21</f>
        <v>209943.44542408685</v>
      </c>
      <c r="F173" s="11">
        <f>E173*Předpoklady!$X21</f>
        <v>218325.49331880108</v>
      </c>
      <c r="G173" s="11">
        <f>F173*Předpoklady!$X21</f>
        <v>227042.19670498522</v>
      </c>
      <c r="H173" s="11">
        <f>G173*Předpoklady!$X21</f>
        <v>236106.91679214055</v>
      </c>
      <c r="I173" s="11">
        <f>H173*Předpoklady!$X21</f>
        <v>245533.54823961118</v>
      </c>
      <c r="J173" s="11">
        <f>I173*Předpoklady!$X21</f>
        <v>255336.54045471095</v>
      </c>
      <c r="K173" s="11">
        <f>J173*Předpoklady!$X21</f>
        <v>265530.91974118364</v>
      </c>
      <c r="L173" s="11">
        <f>K173*Předpoklady!$X21</f>
        <v>276132.31233194639</v>
      </c>
      <c r="M173" s="11">
        <f>L173*Předpoklady!$X21</f>
        <v>287156.96834142145</v>
      </c>
      <c r="N173" s="11">
        <f>M173*Předpoklady!$X21</f>
        <v>298621.78667417128</v>
      </c>
      <c r="O173" s="11">
        <f>N173*Předpoklady!$X21</f>
        <v>310544.34092801734</v>
      </c>
      <c r="P173" s="11">
        <f>O173*Předpoklady!$X21</f>
        <v>322942.90633134794</v>
      </c>
      <c r="Q173" s="11">
        <f>P173*Předpoklady!$X21</f>
        <v>335836.48775590525</v>
      </c>
      <c r="R173" s="11">
        <f>Q173*Předpoklady!$X21</f>
        <v>349244.84884799033</v>
      </c>
      <c r="S173" s="11">
        <f>R173*Předpoklady!$X21</f>
        <v>363188.54232273897</v>
      </c>
      <c r="T173" s="11">
        <f>S173*Předpoklady!$X21</f>
        <v>377688.94146790501</v>
      </c>
      <c r="U173" s="11">
        <f>T173*Předpoklady!$X21</f>
        <v>392768.27290544024</v>
      </c>
      <c r="V173" s="11">
        <f>U173*Předpoklady!$X21</f>
        <v>408449.65066108928</v>
      </c>
      <c r="W173" s="11">
        <f>V173*Předpoklady!$X21</f>
        <v>424757.11159422185</v>
      </c>
      <c r="X173" s="12">
        <f>W173*Předpoklady!$X21</f>
        <v>441715.65224221087</v>
      </c>
    </row>
    <row r="174" spans="1:24" x14ac:dyDescent="0.2">
      <c r="A174" s="15" t="s">
        <v>17</v>
      </c>
      <c r="B174" s="62">
        <f t="shared" si="60"/>
        <v>158132.95391791043</v>
      </c>
      <c r="C174" s="11">
        <f>B174*Předpoklady!$X22</f>
        <v>165113.52370594465</v>
      </c>
      <c r="D174" s="11">
        <f>C174*Předpoklady!$X22</f>
        <v>172402.24150081945</v>
      </c>
      <c r="E174" s="11">
        <f>D174*Předpoklady!$X22</f>
        <v>180012.71008812441</v>
      </c>
      <c r="F174" s="11">
        <f>E174*Předpoklady!$X22</f>
        <v>187959.13273040077</v>
      </c>
      <c r="G174" s="11">
        <f>F174*Předpoklady!$X22</f>
        <v>196256.33967440098</v>
      </c>
      <c r="H174" s="11">
        <f>G174*Předpoklady!$X22</f>
        <v>204919.81582847628</v>
      </c>
      <c r="I174" s="11">
        <f>H174*Předpoklady!$X22</f>
        <v>213965.72966174581</v>
      </c>
      <c r="J174" s="11">
        <f>I174*Předpoklady!$X22</f>
        <v>223410.96337898122</v>
      </c>
      <c r="K174" s="11">
        <f>J174*Předpoklady!$X22</f>
        <v>233273.14442752168</v>
      </c>
      <c r="L174" s="11">
        <f>K174*Předpoklady!$X22</f>
        <v>243570.67839501984</v>
      </c>
      <c r="M174" s="11">
        <f>L174*Předpoklady!$X22</f>
        <v>254322.78335941528</v>
      </c>
      <c r="N174" s="11">
        <f>M174*Předpoklady!$X22</f>
        <v>265549.52575524192</v>
      </c>
      <c r="O174" s="11">
        <f>N174*Předpoklady!$X22</f>
        <v>277271.85782320634</v>
      </c>
      <c r="P174" s="11">
        <f>O174*Předpoklady!$X22</f>
        <v>289511.65671292768</v>
      </c>
      <c r="Q174" s="11">
        <f>P174*Předpoklady!$X22</f>
        <v>302291.76531181665</v>
      </c>
      <c r="R174" s="11">
        <f>Q174*Předpoklady!$X22</f>
        <v>315636.034876291</v>
      </c>
      <c r="S174" s="11">
        <f>R174*Předpoklady!$X22</f>
        <v>329569.36954488978</v>
      </c>
      <c r="T174" s="11">
        <f>S174*Předpoklady!$X22</f>
        <v>344117.77281635976</v>
      </c>
      <c r="U174" s="11">
        <f>T174*Předpoklady!$X22</f>
        <v>359308.39607945579</v>
      </c>
      <c r="V174" s="11">
        <f>U174*Předpoklady!$X22</f>
        <v>375169.58928502462</v>
      </c>
      <c r="W174" s="11">
        <f>V174*Předpoklady!$X22</f>
        <v>391730.95385494072</v>
      </c>
      <c r="X174" s="12">
        <f>W174*Předpoklady!$X22</f>
        <v>409023.39792663726</v>
      </c>
    </row>
    <row r="175" spans="1:24" x14ac:dyDescent="0.2">
      <c r="A175" s="15" t="s">
        <v>18</v>
      </c>
      <c r="B175" s="62">
        <f t="shared" si="60"/>
        <v>128997.75322727273</v>
      </c>
      <c r="C175" s="11">
        <f>B175*Předpoklady!$X23</f>
        <v>135294.12551609409</v>
      </c>
      <c r="D175" s="11">
        <f>C175*Předpoklady!$X23</f>
        <v>141897.82334359823</v>
      </c>
      <c r="E175" s="11">
        <f>D175*Předpoklady!$X23</f>
        <v>148823.84725015887</v>
      </c>
      <c r="F175" s="11">
        <f>E175*Předpoklady!$X23</f>
        <v>156087.92995158979</v>
      </c>
      <c r="G175" s="11">
        <f>F175*Předpoklady!$X23</f>
        <v>163706.57207658223</v>
      </c>
      <c r="H175" s="11">
        <f>G175*Předpoklady!$X23</f>
        <v>171697.07964848471</v>
      </c>
      <c r="I175" s="11">
        <f>H175*Předpoklady!$X23</f>
        <v>180077.60339656589</v>
      </c>
      <c r="J175" s="11">
        <f>I175*Předpoklady!$X23</f>
        <v>188867.17998605789</v>
      </c>
      <c r="K175" s="11">
        <f>J175*Předpoklady!$X23</f>
        <v>198085.77526063542</v>
      </c>
      <c r="L175" s="11">
        <f>K175*Předpoklady!$X23</f>
        <v>207754.32959555756</v>
      </c>
      <c r="M175" s="11">
        <f>L175*Předpoklady!$X23</f>
        <v>217894.80546449363</v>
      </c>
      <c r="N175" s="11">
        <f>M175*Předpoklady!$X23</f>
        <v>228530.23732808291</v>
      </c>
      <c r="O175" s="11">
        <f>N175*Předpoklady!$X23</f>
        <v>239684.78395755164</v>
      </c>
      <c r="P175" s="11">
        <f>O175*Předpoklady!$X23</f>
        <v>251383.78331224274</v>
      </c>
      <c r="Q175" s="11">
        <f>P175*Předpoklady!$X23</f>
        <v>263653.81009571423</v>
      </c>
      <c r="R175" s="11">
        <f>Q175*Předpoklady!$X23</f>
        <v>276522.73612114717</v>
      </c>
      <c r="S175" s="11">
        <f>R175*Předpoklady!$X23</f>
        <v>290019.79362318554</v>
      </c>
      <c r="T175" s="11">
        <f>S175*Předpoklady!$X23</f>
        <v>304175.6416600229</v>
      </c>
      <c r="U175" s="11">
        <f>T175*Předpoklady!$X23</f>
        <v>319022.43575657089</v>
      </c>
      <c r="V175" s="11">
        <f>U175*Předpoklady!$X23</f>
        <v>334593.90094690642</v>
      </c>
      <c r="W175" s="11">
        <f>V175*Předpoklady!$X23</f>
        <v>350925.40838191606</v>
      </c>
      <c r="X175" s="12">
        <f>W175*Předpoklady!$X23</f>
        <v>368054.05567615497</v>
      </c>
    </row>
    <row r="176" spans="1:24" x14ac:dyDescent="0.2">
      <c r="A176" s="15" t="s">
        <v>19</v>
      </c>
      <c r="B176" s="62">
        <f t="shared" si="60"/>
        <v>122394.54518518518</v>
      </c>
      <c r="C176" s="11">
        <f>B176*Předpoklady!$X24</f>
        <v>128368.61530134568</v>
      </c>
      <c r="D176" s="11">
        <f>C176*Předpoklady!$X24</f>
        <v>134634.27940724487</v>
      </c>
      <c r="E176" s="11">
        <f>D176*Předpoklady!$X24</f>
        <v>141205.77018733381</v>
      </c>
      <c r="F176" s="11">
        <f>E176*Předpoklady!$X24</f>
        <v>148098.01502250382</v>
      </c>
      <c r="G176" s="11">
        <f>F176*Předpoklady!$X24</f>
        <v>155326.66989817648</v>
      </c>
      <c r="H176" s="11">
        <f>G176*Předpoklady!$X24</f>
        <v>162908.15496744524</v>
      </c>
      <c r="I176" s="11">
        <f>H176*Předpoklady!$X24</f>
        <v>170859.69185005181</v>
      </c>
      <c r="J176" s="11">
        <f>I176*Předpoklady!$X24</f>
        <v>179199.34275192334</v>
      </c>
      <c r="K176" s="11">
        <f>J176*Předpoklady!$X24</f>
        <v>187946.05149413162</v>
      </c>
      <c r="L176" s="11">
        <f>K176*Předpoklady!$X24</f>
        <v>197119.68654447337</v>
      </c>
      <c r="M176" s="11">
        <f>L176*Předpoklady!$X24</f>
        <v>206741.08614941916</v>
      </c>
      <c r="N176" s="11">
        <f>M176*Předpoklady!$X24</f>
        <v>216832.10566895004</v>
      </c>
      <c r="O176" s="11">
        <f>N176*Předpoklady!$X24</f>
        <v>227415.66722180444</v>
      </c>
      <c r="P176" s="11">
        <f>O176*Předpoklady!$X24</f>
        <v>238515.81175390675</v>
      </c>
      <c r="Q176" s="11">
        <f>P176*Předpoklady!$X24</f>
        <v>250157.75364825228</v>
      </c>
      <c r="R176" s="11">
        <f>Q176*Předpoklady!$X24</f>
        <v>262367.9380002977</v>
      </c>
      <c r="S176" s="11">
        <f>R176*Předpoklady!$X24</f>
        <v>275174.1006889593</v>
      </c>
      <c r="T176" s="11">
        <f>S176*Předpoklady!$X24</f>
        <v>288605.33137967339</v>
      </c>
      <c r="U176" s="11">
        <f>T176*Předpoklady!$X24</f>
        <v>302692.13960263162</v>
      </c>
      <c r="V176" s="11">
        <f>U176*Předpoklady!$X24</f>
        <v>317466.52405629144</v>
      </c>
      <c r="W176" s="11">
        <f>V176*Předpoklady!$X24</f>
        <v>332962.04529358592</v>
      </c>
      <c r="X176" s="12">
        <f>W176*Předpoklady!$X24</f>
        <v>349213.90195594355</v>
      </c>
    </row>
    <row r="177" spans="1:24" x14ac:dyDescent="0.2">
      <c r="A177" s="15" t="s">
        <v>20</v>
      </c>
      <c r="B177" s="62">
        <f t="shared" si="60"/>
        <v>203365.02454545454</v>
      </c>
      <c r="C177" s="11">
        <f>B177*Předpoklady!$X25</f>
        <v>213291.25870867688</v>
      </c>
      <c r="D177" s="11">
        <f>C177*Předpoklady!$X25</f>
        <v>223701.99174225976</v>
      </c>
      <c r="E177" s="11">
        <f>D177*Předpoklady!$X25</f>
        <v>234620.87200584504</v>
      </c>
      <c r="F177" s="11">
        <f>E177*Předpoklady!$X25</f>
        <v>246072.70213403355</v>
      </c>
      <c r="G177" s="11">
        <f>F177*Předpoklady!$X25</f>
        <v>258083.49537647396</v>
      </c>
      <c r="H177" s="11">
        <f>G177*Předpoklady!$X25</f>
        <v>270680.53468790773</v>
      </c>
      <c r="I177" s="11">
        <f>H177*Předpoklady!$X25</f>
        <v>283892.43470239552</v>
      </c>
      <c r="J177" s="11">
        <f>I177*Předpoklady!$X25</f>
        <v>297749.20673250157</v>
      </c>
      <c r="K177" s="11">
        <f>J177*Předpoklady!$X25</f>
        <v>312282.32694108447</v>
      </c>
      <c r="L177" s="11">
        <f>K177*Předpoklady!$X25</f>
        <v>327524.80784054869</v>
      </c>
      <c r="M177" s="11">
        <f>L177*Předpoklady!$X25</f>
        <v>343511.27328196989</v>
      </c>
      <c r="N177" s="11">
        <f>M177*Předpoklady!$X25</f>
        <v>360278.03710443515</v>
      </c>
      <c r="O177" s="11">
        <f>N177*Předpoklady!$X25</f>
        <v>377863.18562325236</v>
      </c>
      <c r="P177" s="11">
        <f>O177*Předpoklady!$X25</f>
        <v>396306.66414440388</v>
      </c>
      <c r="Q177" s="11">
        <f>P177*Předpoklady!$X25</f>
        <v>415650.36770176562</v>
      </c>
      <c r="R177" s="11">
        <f>Q177*Předpoklady!$X25</f>
        <v>435938.2362232036</v>
      </c>
      <c r="S177" s="11">
        <f>R177*Předpoklady!$X25</f>
        <v>457216.35434172238</v>
      </c>
      <c r="T177" s="11">
        <f>S177*Předpoklady!$X25</f>
        <v>479533.05607838888</v>
      </c>
      <c r="U177" s="11">
        <f>T177*Předpoklady!$X25</f>
        <v>502939.0346348235</v>
      </c>
      <c r="V177" s="11">
        <f>U177*Předpoklady!$X25</f>
        <v>527487.45754465577</v>
      </c>
      <c r="W177" s="11">
        <f>V177*Předpoklady!$X25</f>
        <v>553234.08744551544</v>
      </c>
      <c r="X177" s="12">
        <f>W177*Předpoklady!$X25</f>
        <v>580237.40874589654</v>
      </c>
    </row>
    <row r="178" spans="1:24" x14ac:dyDescent="0.2">
      <c r="A178" s="15" t="s">
        <v>21</v>
      </c>
      <c r="B178" s="63">
        <f t="shared" si="60"/>
        <v>365267.85499999998</v>
      </c>
      <c r="C178" s="48">
        <f>B178*Předpoklady!$X26</f>
        <v>383096.55621906108</v>
      </c>
      <c r="D178" s="48">
        <f>C178*Předpoklady!$X26</f>
        <v>401795.47523256391</v>
      </c>
      <c r="E178" s="48">
        <f>D178*Předpoklady!$X26</f>
        <v>421407.08731677552</v>
      </c>
      <c r="F178" s="48">
        <f>E178*Předpoklady!$X26</f>
        <v>441975.9409635482</v>
      </c>
      <c r="G178" s="48">
        <f>F178*Předpoklady!$X26</f>
        <v>463548.7590738429</v>
      </c>
      <c r="H178" s="48">
        <f>G178*Předpoklady!$X26</f>
        <v>486174.54509050207</v>
      </c>
      <c r="I178" s="48">
        <f>H178*Předpoklady!$X26</f>
        <v>509904.69431135681</v>
      </c>
      <c r="J178" s="48">
        <f>I178*Předpoklady!$X26</f>
        <v>534793.11063551949</v>
      </c>
      <c r="K178" s="48">
        <f>J178*Předpoklady!$X26</f>
        <v>560896.32900805597</v>
      </c>
      <c r="L178" s="48">
        <f>K178*Předpoklady!$X26</f>
        <v>588273.64384117431</v>
      </c>
      <c r="M178" s="48">
        <f>L178*Předpoklady!$X26</f>
        <v>616987.24370364426</v>
      </c>
      <c r="N178" s="48">
        <f>M178*Předpoklady!$X26</f>
        <v>647102.35258439789</v>
      </c>
      <c r="O178" s="48">
        <f>N178*Předpoklady!$X26</f>
        <v>678687.3780511989</v>
      </c>
      <c r="P178" s="48">
        <f>O178*Předpoklady!$X26</f>
        <v>711814.06664092664</v>
      </c>
      <c r="Q178" s="48">
        <f>P178*Předpoklady!$X26</f>
        <v>746557.66683445021</v>
      </c>
      <c r="R178" s="48">
        <f>Q178*Předpoklady!$X26</f>
        <v>782997.0999862965</v>
      </c>
      <c r="S178" s="48">
        <f>R178*Předpoklady!$X26</f>
        <v>821215.13959738414</v>
      </c>
      <c r="T178" s="48">
        <f>S178*Předpoklady!$X26</f>
        <v>861298.59933804849</v>
      </c>
      <c r="U178" s="48">
        <f>T178*Předpoklady!$X26</f>
        <v>903338.5302484592</v>
      </c>
      <c r="V178" s="48">
        <f>U178*Předpoklady!$X26</f>
        <v>947430.42756437708</v>
      </c>
      <c r="W178" s="48">
        <f>V178*Předpoklady!$X26</f>
        <v>993674.44763806416</v>
      </c>
      <c r="X178" s="64">
        <f>W178*Předpoklady!$X26</f>
        <v>1042175.635447089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1">D156</f>
        <v>2020</v>
      </c>
      <c r="E180" s="7">
        <f t="shared" si="61"/>
        <v>2021</v>
      </c>
      <c r="F180" s="7">
        <f t="shared" si="61"/>
        <v>2022</v>
      </c>
      <c r="G180" s="7">
        <f t="shared" si="61"/>
        <v>2023</v>
      </c>
      <c r="H180" s="7">
        <f t="shared" si="61"/>
        <v>2024</v>
      </c>
      <c r="I180" s="7">
        <f t="shared" si="61"/>
        <v>2025</v>
      </c>
      <c r="J180" s="7">
        <f t="shared" si="61"/>
        <v>2026</v>
      </c>
      <c r="K180" s="7">
        <f t="shared" si="61"/>
        <v>2027</v>
      </c>
      <c r="L180" s="7">
        <f t="shared" si="61"/>
        <v>2028</v>
      </c>
      <c r="M180" s="7">
        <f t="shared" si="61"/>
        <v>2029</v>
      </c>
      <c r="N180" s="7">
        <f t="shared" si="61"/>
        <v>2030</v>
      </c>
      <c r="O180" s="7">
        <f t="shared" si="61"/>
        <v>2031</v>
      </c>
      <c r="P180" s="7">
        <f t="shared" si="61"/>
        <v>2032</v>
      </c>
      <c r="Q180" s="7">
        <f t="shared" si="61"/>
        <v>2033</v>
      </c>
      <c r="R180" s="7">
        <f t="shared" si="61"/>
        <v>2034</v>
      </c>
      <c r="S180" s="7">
        <f t="shared" si="61"/>
        <v>2035</v>
      </c>
      <c r="T180" s="7">
        <f t="shared" si="61"/>
        <v>2036</v>
      </c>
      <c r="U180" s="7">
        <f t="shared" si="61"/>
        <v>2037</v>
      </c>
      <c r="V180" s="7">
        <f t="shared" si="61"/>
        <v>2038</v>
      </c>
      <c r="W180" s="7">
        <f t="shared" si="61"/>
        <v>2039</v>
      </c>
      <c r="X180" s="7">
        <f t="shared" si="61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2">D30</f>
        <v>89689.414999999994</v>
      </c>
      <c r="C182" s="60">
        <f>B182*Předpoklady!$Y6</f>
        <v>92925.192640256326</v>
      </c>
      <c r="D182" s="60">
        <f>C182*Předpoklady!$Y6</f>
        <v>96277.709328673285</v>
      </c>
      <c r="E182" s="60">
        <f>D182*Předpoklady!$Y6</f>
        <v>99751.176728375023</v>
      </c>
      <c r="F182" s="60">
        <f>E182*Předpoklady!$Y6</f>
        <v>103349.95844912695</v>
      </c>
      <c r="G182" s="60">
        <f>F182*Předpoklady!$Y6</f>
        <v>107078.57552920385</v>
      </c>
      <c r="H182" s="60">
        <f>G182*Předpoklady!$Y6</f>
        <v>110941.71211503059</v>
      </c>
      <c r="I182" s="60">
        <f>H182*Předpoklady!$Y6</f>
        <v>114944.22134573046</v>
      </c>
      <c r="J182" s="60">
        <f>I182*Předpoklady!$Y6</f>
        <v>119091.13144997397</v>
      </c>
      <c r="K182" s="60">
        <f>J182*Předpoklady!$Y6</f>
        <v>123387.65206278712</v>
      </c>
      <c r="L182" s="60">
        <f>K182*Předpoklady!$Y6</f>
        <v>127839.18077025494</v>
      </c>
      <c r="M182" s="60">
        <f>L182*Předpoklady!$Y6</f>
        <v>132451.30989034206</v>
      </c>
      <c r="N182" s="60">
        <f>M182*Předpoklady!$Y6</f>
        <v>137229.83349834901</v>
      </c>
      <c r="O182" s="60">
        <f>N182*Předpoklady!$Y6</f>
        <v>142180.75470582992</v>
      </c>
      <c r="P182" s="60">
        <f>O182*Předpoklady!$Y6</f>
        <v>147310.29320211618</v>
      </c>
      <c r="Q182" s="60">
        <f>P182*Předpoklady!$Y6</f>
        <v>152624.89306791988</v>
      </c>
      <c r="R182" s="60">
        <f>Q182*Předpoklady!$Y6</f>
        <v>158131.2308708333</v>
      </c>
      <c r="S182" s="60">
        <f>R182*Předpoklady!$Y6</f>
        <v>163836.22405289445</v>
      </c>
      <c r="T182" s="60">
        <f>S182*Předpoklady!$Y6</f>
        <v>169747.03962075585</v>
      </c>
      <c r="U182" s="60">
        <f>T182*Předpoklady!$Y6</f>
        <v>175871.10314937343</v>
      </c>
      <c r="V182" s="60">
        <f>U182*Předpoklady!$Y6</f>
        <v>182216.10811052695</v>
      </c>
      <c r="W182" s="60">
        <f>V182*Předpoklady!$Y6</f>
        <v>188790.02553789088</v>
      </c>
      <c r="X182" s="61">
        <f>W182*Předpoklady!$Y6</f>
        <v>195601.11404079761</v>
      </c>
    </row>
    <row r="183" spans="1:24" x14ac:dyDescent="0.2">
      <c r="A183" s="15" t="s">
        <v>2</v>
      </c>
      <c r="B183" s="62">
        <f t="shared" si="62"/>
        <v>159236.20739130434</v>
      </c>
      <c r="C183" s="11">
        <f>B183*Předpoklady!$Y7</f>
        <v>163818.10308617927</v>
      </c>
      <c r="D183" s="11">
        <f>C183*Předpoklady!$Y7</f>
        <v>168531.83919915158</v>
      </c>
      <c r="E183" s="11">
        <f>D183*Předpoklady!$Y7</f>
        <v>173381.20933378665</v>
      </c>
      <c r="F183" s="11">
        <f>E183*Předpoklady!$Y7</f>
        <v>178370.11625158647</v>
      </c>
      <c r="G183" s="11">
        <f>F183*Předpoklady!$Y7</f>
        <v>183502.5750129229</v>
      </c>
      <c r="H183" s="11">
        <f>G183*Předpoklady!$Y7</f>
        <v>188782.71620834857</v>
      </c>
      <c r="I183" s="11">
        <f>H183*Předpoklady!$Y7</f>
        <v>194214.78928288643</v>
      </c>
      <c r="J183" s="11">
        <f>I183*Předpoklady!$Y7</f>
        <v>199803.16595597274</v>
      </c>
      <c r="K183" s="11">
        <f>J183*Předpoklady!$Y7</f>
        <v>205552.34373980662</v>
      </c>
      <c r="L183" s="11">
        <f>K183*Předpoklady!$Y7</f>
        <v>211466.94955893705</v>
      </c>
      <c r="M183" s="11">
        <f>L183*Předpoklady!$Y7</f>
        <v>217551.74347400074</v>
      </c>
      <c r="N183" s="11">
        <f>M183*Předpoklady!$Y7</f>
        <v>223811.62251260746</v>
      </c>
      <c r="O183" s="11">
        <f>N183*Předpoklady!$Y7</f>
        <v>230251.62461045626</v>
      </c>
      <c r="P183" s="11">
        <f>O183*Předpoklady!$Y7</f>
        <v>236876.93266585408</v>
      </c>
      <c r="Q183" s="11">
        <f>P183*Předpoklady!$Y7</f>
        <v>243692.87871089988</v>
      </c>
      <c r="R183" s="11">
        <f>Q183*Předpoklady!$Y7</f>
        <v>250704.94820269139</v>
      </c>
      <c r="S183" s="11">
        <f>R183*Předpoklady!$Y7</f>
        <v>257918.78443800783</v>
      </c>
      <c r="T183" s="11">
        <f>S183*Předpoklady!$Y7</f>
        <v>265340.19309502171</v>
      </c>
      <c r="U183" s="11">
        <f>T183*Předpoklady!$Y7</f>
        <v>272975.14690569474</v>
      </c>
      <c r="V183" s="11">
        <f>U183*Předpoklady!$Y7</f>
        <v>280829.79046261829</v>
      </c>
      <c r="W183" s="11">
        <f>V183*Předpoklady!$Y7</f>
        <v>288910.4451641668</v>
      </c>
      <c r="X183" s="12">
        <f>W183*Předpoklady!$Y7</f>
        <v>297223.61430194409</v>
      </c>
    </row>
    <row r="184" spans="1:24" x14ac:dyDescent="0.2">
      <c r="A184" s="15" t="s">
        <v>3</v>
      </c>
      <c r="B184" s="62">
        <f t="shared" si="62"/>
        <v>122356.94290178572</v>
      </c>
      <c r="C184" s="11">
        <f>B184*Předpoklady!$Y8</f>
        <v>124428.97149451502</v>
      </c>
      <c r="D184" s="11">
        <f>C184*Předpoklady!$Y8</f>
        <v>126536.08843112795</v>
      </c>
      <c r="E184" s="11">
        <f>D184*Předpoklady!$Y8</f>
        <v>128678.88790799846</v>
      </c>
      <c r="F184" s="11">
        <f>E184*Předpoklady!$Y8</f>
        <v>130857.97418379728</v>
      </c>
      <c r="G184" s="11">
        <f>F184*Předpoklady!$Y8</f>
        <v>133073.96174988989</v>
      </c>
      <c r="H184" s="11">
        <f>G184*Předpoklady!$Y8</f>
        <v>135327.47550361993</v>
      </c>
      <c r="I184" s="11">
        <f>H184*Předpoklady!$Y8</f>
        <v>137619.1509245272</v>
      </c>
      <c r="J184" s="11">
        <f>I184*Předpoklady!$Y8</f>
        <v>139949.63425354954</v>
      </c>
      <c r="K184" s="11">
        <f>J184*Předpoklady!$Y8</f>
        <v>142319.58267525965</v>
      </c>
      <c r="L184" s="11">
        <f>K184*Předpoklady!$Y8</f>
        <v>144729.66450318784</v>
      </c>
      <c r="M184" s="11">
        <f>L184*Předpoklady!$Y8</f>
        <v>147180.55936828296</v>
      </c>
      <c r="N184" s="11">
        <f>M184*Předpoklady!$Y8</f>
        <v>149672.95841056504</v>
      </c>
      <c r="O184" s="11">
        <f>N184*Předpoklady!$Y8</f>
        <v>152207.56447402324</v>
      </c>
      <c r="P184" s="11">
        <f>O184*Předpoklady!$Y8</f>
        <v>154785.09230481429</v>
      </c>
      <c r="Q184" s="11">
        <f>P184*Předpoklady!$Y8</f>
        <v>157406.26875281738</v>
      </c>
      <c r="R184" s="11">
        <f>Q184*Předpoklady!$Y8</f>
        <v>160071.83297660211</v>
      </c>
      <c r="S184" s="11">
        <f>R184*Předpoklady!$Y8</f>
        <v>162782.5366518675</v>
      </c>
      <c r="T184" s="11">
        <f>S184*Předpoklady!$Y8</f>
        <v>165539.1441834108</v>
      </c>
      <c r="U184" s="11">
        <f>T184*Předpoklady!$Y8</f>
        <v>168342.43292068571</v>
      </c>
      <c r="V184" s="11">
        <f>U184*Předpoklady!$Y8</f>
        <v>171193.19337701111</v>
      </c>
      <c r="W184" s="11">
        <f>V184*Předpoklady!$Y8</f>
        <v>174092.22945249177</v>
      </c>
      <c r="X184" s="12">
        <f>W184*Předpoklady!$Y8</f>
        <v>177040.35866071415</v>
      </c>
    </row>
    <row r="185" spans="1:24" x14ac:dyDescent="0.2">
      <c r="A185" s="15" t="s">
        <v>4</v>
      </c>
      <c r="B185" s="62">
        <f t="shared" si="62"/>
        <v>101682.74222748815</v>
      </c>
      <c r="C185" s="11">
        <f>B185*Předpoklady!$Y9</f>
        <v>105985.8427088873</v>
      </c>
      <c r="D185" s="11">
        <f>C185*Předpoklady!$Y9</f>
        <v>110471.04561344486</v>
      </c>
      <c r="E185" s="11">
        <f>D185*Předpoklady!$Y9</f>
        <v>115146.05731303467</v>
      </c>
      <c r="F185" s="11">
        <f>E185*Předpoklady!$Y9</f>
        <v>120018.91030461133</v>
      </c>
      <c r="G185" s="11">
        <f>F185*Předpoklady!$Y9</f>
        <v>125097.97701146062</v>
      </c>
      <c r="H185" s="11">
        <f>G185*Předpoklady!$Y9</f>
        <v>130391.98416850356</v>
      </c>
      <c r="I185" s="11">
        <f>H185*Předpoklady!$Y9</f>
        <v>135910.02781637045</v>
      </c>
      <c r="J185" s="11">
        <f>I185*Předpoklady!$Y9</f>
        <v>141661.58893000745</v>
      </c>
      <c r="K185" s="11">
        <f>J185*Předpoklady!$Y9</f>
        <v>147656.5497086684</v>
      </c>
      <c r="L185" s="11">
        <f>K185*Předpoklady!$Y9</f>
        <v>153905.21055528102</v>
      </c>
      <c r="M185" s="11">
        <f>L185*Předpoklady!$Y9</f>
        <v>160418.30777436087</v>
      </c>
      <c r="N185" s="11">
        <f>M185*Předpoklady!$Y9</f>
        <v>167207.03201888149</v>
      </c>
      <c r="O185" s="11">
        <f>N185*Předpoklady!$Y9</f>
        <v>174283.04751779538</v>
      </c>
      <c r="P185" s="11">
        <f>O185*Předpoklady!$Y9</f>
        <v>181658.51211724241</v>
      </c>
      <c r="Q185" s="11">
        <f>P185*Předpoklady!$Y9</f>
        <v>189346.09816987978</v>
      </c>
      <c r="R185" s="11">
        <f>Q185*Předpoklady!$Y9</f>
        <v>197359.01430822522</v>
      </c>
      <c r="S185" s="11">
        <f>R185*Předpoklady!$Y9</f>
        <v>205711.02813942384</v>
      </c>
      <c r="T185" s="11">
        <f>S185*Předpoklady!$Y9</f>
        <v>214416.48990043221</v>
      </c>
      <c r="U185" s="11">
        <f>T185*Předpoklady!$Y9</f>
        <v>223490.35711426352</v>
      </c>
      <c r="V185" s="11">
        <f>U185*Předpoklady!$Y9</f>
        <v>232948.22028965765</v>
      </c>
      <c r="W185" s="11">
        <f>V185*Předpoklady!$Y9</f>
        <v>242806.32970833263</v>
      </c>
      <c r="X185" s="12">
        <f>W185*Předpoklady!$Y9</f>
        <v>253081.6233458427</v>
      </c>
    </row>
    <row r="186" spans="1:24" x14ac:dyDescent="0.2">
      <c r="A186" s="15" t="s">
        <v>5</v>
      </c>
      <c r="B186" s="62">
        <f t="shared" si="62"/>
        <v>100807.27386627907</v>
      </c>
      <c r="C186" s="11">
        <f>B186*Předpoklady!$Y10</f>
        <v>105645.8160415957</v>
      </c>
      <c r="D186" s="11">
        <f>C186*Předpoklady!$Y10</f>
        <v>110716.59830717975</v>
      </c>
      <c r="E186" s="11">
        <f>D186*Předpoklady!$Y10</f>
        <v>116030.76771054538</v>
      </c>
      <c r="F186" s="11">
        <f>E186*Předpoklady!$Y10</f>
        <v>121600.00633460107</v>
      </c>
      <c r="G186" s="11">
        <f>F186*Předpoklady!$Y10</f>
        <v>127436.55697825013</v>
      </c>
      <c r="H186" s="11">
        <f>G186*Předpoklady!$Y10</f>
        <v>133553.25006960714</v>
      </c>
      <c r="I186" s="11">
        <f>H186*Předpoklady!$Y10</f>
        <v>139963.53187099373</v>
      </c>
      <c r="J186" s="11">
        <f>I186*Předpoklady!$Y10</f>
        <v>146681.49403771604</v>
      </c>
      <c r="K186" s="11">
        <f>J186*Předpoklady!$Y10</f>
        <v>153721.90459560291</v>
      </c>
      <c r="L186" s="11">
        <f>K186*Předpoklady!$Y10</f>
        <v>161100.24040540235</v>
      </c>
      <c r="M186" s="11">
        <f>L186*Předpoklady!$Y10</f>
        <v>168832.72118540225</v>
      </c>
      <c r="N186" s="11">
        <f>M186*Předpoklady!$Y10</f>
        <v>176936.34516706716</v>
      </c>
      <c r="O186" s="11">
        <f>N186*Předpoklady!$Y10</f>
        <v>185428.92646207244</v>
      </c>
      <c r="P186" s="11">
        <f>O186*Předpoklady!$Y10</f>
        <v>194329.13422287916</v>
      </c>
      <c r="Q186" s="11">
        <f>P186*Předpoklady!$Y10</f>
        <v>203656.53368293634</v>
      </c>
      <c r="R186" s="11">
        <f>Q186*Předpoklady!$Y10</f>
        <v>213431.62916672867</v>
      </c>
      <c r="S186" s="11">
        <f>R186*Předpoklady!$Y10</f>
        <v>223675.90916421806</v>
      </c>
      <c r="T186" s="11">
        <f>S186*Předpoklady!$Y10</f>
        <v>234411.89356876595</v>
      </c>
      <c r="U186" s="11">
        <f>T186*Předpoklady!$Y10</f>
        <v>245663.18318237897</v>
      </c>
      <c r="V186" s="11">
        <f>U186*Předpoklady!$Y10</f>
        <v>257454.51159710452</v>
      </c>
      <c r="W186" s="11">
        <f>V186*Předpoklady!$Y10</f>
        <v>269811.79956662707</v>
      </c>
      <c r="X186" s="12">
        <f>W186*Předpoklady!$Y10</f>
        <v>282762.21198758931</v>
      </c>
    </row>
    <row r="187" spans="1:24" x14ac:dyDescent="0.2">
      <c r="A187" s="15" t="s">
        <v>6</v>
      </c>
      <c r="B187" s="62">
        <f t="shared" si="62"/>
        <v>121772.18594017094</v>
      </c>
      <c r="C187" s="11">
        <f>B187*Předpoklady!$Y11</f>
        <v>127644.55340993579</v>
      </c>
      <c r="D187" s="11">
        <f>C187*Předpoklady!$Y11</f>
        <v>133800.11116189609</v>
      </c>
      <c r="E187" s="11">
        <f>D187*Předpoklady!$Y11</f>
        <v>140252.51582369694</v>
      </c>
      <c r="F187" s="11">
        <f>E187*Předpoklady!$Y11</f>
        <v>147016.08260306326</v>
      </c>
      <c r="G187" s="11">
        <f>F187*Předpoklady!$Y11</f>
        <v>154105.81704730378</v>
      </c>
      <c r="H187" s="11">
        <f>G187*Předpoklady!$Y11</f>
        <v>161537.44833439219</v>
      </c>
      <c r="I187" s="11">
        <f>H187*Předpoklady!$Y11</f>
        <v>169327.46416948424</v>
      </c>
      <c r="J187" s="11">
        <f>I187*Předpoklady!$Y11</f>
        <v>177493.14736429194</v>
      </c>
      <c r="K187" s="11">
        <f>J187*Předpoklady!$Y11</f>
        <v>186052.6141804691</v>
      </c>
      <c r="L187" s="11">
        <f>K187*Předpoklady!$Y11</f>
        <v>195024.85452207632</v>
      </c>
      <c r="M187" s="11">
        <f>L187*Předpoklady!$Y11</f>
        <v>204429.77406629597</v>
      </c>
      <c r="N187" s="11">
        <f>M187*Předpoklady!$Y11</f>
        <v>214288.23842586752</v>
      </c>
      <c r="O187" s="11">
        <f>N187*Předpoklady!$Y11</f>
        <v>224622.11944122144</v>
      </c>
      <c r="P187" s="11">
        <f>O187*Předpoklady!$Y11</f>
        <v>235454.3437050147</v>
      </c>
      <c r="Q187" s="11">
        <f>P187*Předpoklady!$Y11</f>
        <v>246808.94342672371</v>
      </c>
      <c r="R187" s="11">
        <f>Q187*Předpoklady!$Y11</f>
        <v>258711.10975014194</v>
      </c>
      <c r="S187" s="11">
        <f>R187*Předpoklady!$Y11</f>
        <v>271187.24864207197</v>
      </c>
      <c r="T187" s="11">
        <f>S187*Předpoklady!$Y11</f>
        <v>284265.03947620519</v>
      </c>
      <c r="U187" s="11">
        <f>T187*Předpoklady!$Y11</f>
        <v>297973.49644216336</v>
      </c>
      <c r="V187" s="11">
        <f>U187*Předpoklady!$Y11</f>
        <v>312343.03291594214</v>
      </c>
      <c r="W187" s="11">
        <f>V187*Předpoklady!$Y11</f>
        <v>327405.52893456863</v>
      </c>
      <c r="X187" s="12">
        <f>W187*Předpoklady!$Y11</f>
        <v>343194.40192467126</v>
      </c>
    </row>
    <row r="188" spans="1:24" x14ac:dyDescent="0.2">
      <c r="A188" s="15" t="s">
        <v>7</v>
      </c>
      <c r="B188" s="62">
        <f t="shared" si="62"/>
        <v>117842.56823754789</v>
      </c>
      <c r="C188" s="11">
        <f>B188*Předpoklady!$Y12</f>
        <v>122804.56143544026</v>
      </c>
      <c r="D188" s="11">
        <f>C188*Předpoklady!$Y12</f>
        <v>127975.48911994614</v>
      </c>
      <c r="E188" s="11">
        <f>D188*Předpoklady!$Y12</f>
        <v>133364.1488887154</v>
      </c>
      <c r="F188" s="11">
        <f>E188*Předpoklady!$Y12</f>
        <v>138979.70877955676</v>
      </c>
      <c r="G188" s="11">
        <f>F188*Předpoklady!$Y12</f>
        <v>144831.72286854955</v>
      </c>
      <c r="H188" s="11">
        <f>G188*Předpoklady!$Y12</f>
        <v>150930.14752494456</v>
      </c>
      <c r="I188" s="11">
        <f>H188*Předpoklady!$Y12</f>
        <v>157285.35835050972</v>
      </c>
      <c r="J188" s="11">
        <f>I188*Předpoklady!$Y12</f>
        <v>163908.16783213997</v>
      </c>
      <c r="K188" s="11">
        <f>J188*Předpoklady!$Y12</f>
        <v>170809.84373776519</v>
      </c>
      <c r="L188" s="11">
        <f>K188*Předpoklady!$Y12</f>
        <v>178002.1282868539</v>
      </c>
      <c r="M188" s="11">
        <f>L188*Předpoklady!$Y12</f>
        <v>185497.25812812892</v>
      </c>
      <c r="N188" s="11">
        <f>M188*Předpoklady!$Y12</f>
        <v>193307.98515848385</v>
      </c>
      <c r="O188" s="11">
        <f>N188*Předpoklady!$Y12</f>
        <v>201447.5982185211</v>
      </c>
      <c r="P188" s="11">
        <f>O188*Předpoklady!$Y12</f>
        <v>209929.94570162325</v>
      </c>
      <c r="Q188" s="11">
        <f>P188*Předpoklady!$Y12</f>
        <v>218769.45911502375</v>
      </c>
      <c r="R188" s="11">
        <f>Q188*Předpoklady!$Y12</f>
        <v>227981.17763296299</v>
      </c>
      <c r="S188" s="11">
        <f>R188*Předpoklady!$Y12</f>
        <v>237580.77368370324</v>
      </c>
      <c r="T188" s="11">
        <f>S188*Předpoklady!$Y12</f>
        <v>247584.57961393517</v>
      </c>
      <c r="U188" s="11">
        <f>T188*Předpoklady!$Y12</f>
        <v>258009.61547594168</v>
      </c>
      <c r="V188" s="11">
        <f>U188*Předpoklady!$Y12</f>
        <v>268873.61798479507</v>
      </c>
      <c r="W188" s="11">
        <f>V188*Předpoklady!$Y12</f>
        <v>280195.07069485378</v>
      </c>
      <c r="X188" s="12">
        <f>W188*Předpoklady!$Y12</f>
        <v>291993.23544689995</v>
      </c>
    </row>
    <row r="189" spans="1:24" x14ac:dyDescent="0.2">
      <c r="A189" s="15" t="s">
        <v>8</v>
      </c>
      <c r="B189" s="62">
        <f t="shared" si="62"/>
        <v>128910.25511999999</v>
      </c>
      <c r="C189" s="11">
        <f>B189*Předpoklady!$Y13</f>
        <v>135711.12507936673</v>
      </c>
      <c r="D189" s="11">
        <f>C189*Předpoklady!$Y13</f>
        <v>142870.78598334189</v>
      </c>
      <c r="E189" s="11">
        <f>D189*Předpoklady!$Y13</f>
        <v>150408.16643116382</v>
      </c>
      <c r="F189" s="11">
        <f>E189*Předpoklady!$Y13</f>
        <v>158343.19363107847</v>
      </c>
      <c r="G189" s="11">
        <f>F189*Předpoklady!$Y13</f>
        <v>166696.84608358005</v>
      </c>
      <c r="H189" s="11">
        <f>G189*Předpoklady!$Y13</f>
        <v>175491.20904404178</v>
      </c>
      <c r="I189" s="11">
        <f>H189*Předpoklady!$Y13</f>
        <v>184749.53291136774</v>
      </c>
      <c r="J189" s="11">
        <f>I189*Předpoklady!$Y13</f>
        <v>194496.29469703286</v>
      </c>
      <c r="K189" s="11">
        <f>J189*Předpoklady!$Y13</f>
        <v>204757.26273702222</v>
      </c>
      <c r="L189" s="11">
        <f>K189*Předpoklady!$Y13</f>
        <v>215559.5648177535</v>
      </c>
      <c r="M189" s="11">
        <f>L189*Předpoklady!$Y13</f>
        <v>226931.7598960936</v>
      </c>
      <c r="N189" s="11">
        <f>M189*Předpoklady!$Y13</f>
        <v>238903.91360308079</v>
      </c>
      <c r="O189" s="11">
        <f>N189*Předpoklady!$Y13</f>
        <v>251507.67773096875</v>
      </c>
      <c r="P189" s="11">
        <f>O189*Předpoklady!$Y13</f>
        <v>264776.37391373864</v>
      </c>
      <c r="Q189" s="11">
        <f>P189*Předpoklady!$Y13</f>
        <v>278745.08172231261</v>
      </c>
      <c r="R189" s="11">
        <f>Q189*Předpoklady!$Y13</f>
        <v>293450.73140737315</v>
      </c>
      <c r="S189" s="11">
        <f>R189*Předpoklady!$Y13</f>
        <v>308932.20153498114</v>
      </c>
      <c r="T189" s="11">
        <f>S189*Předpoklady!$Y13</f>
        <v>325230.4217731189</v>
      </c>
      <c r="U189" s="11">
        <f>T189*Předpoklady!$Y13</f>
        <v>342388.48110090481</v>
      </c>
      <c r="V189" s="11">
        <f>U189*Předpoklady!$Y13</f>
        <v>360451.74172656069</v>
      </c>
      <c r="W189" s="11">
        <f>V189*Předpoklady!$Y13</f>
        <v>379467.95901530661</v>
      </c>
      <c r="X189" s="12">
        <f>W189*Předpoklady!$Y13</f>
        <v>399487.40774424659</v>
      </c>
    </row>
    <row r="190" spans="1:24" x14ac:dyDescent="0.2">
      <c r="A190" s="15" t="s">
        <v>9</v>
      </c>
      <c r="B190" s="62">
        <f t="shared" si="62"/>
        <v>140230.47682128241</v>
      </c>
      <c r="C190" s="11">
        <f>B190*Předpoklady!$Y14</f>
        <v>147163.56292304501</v>
      </c>
      <c r="D190" s="11">
        <f>C190*Předpoklady!$Y14</f>
        <v>154439.42531698066</v>
      </c>
      <c r="E190" s="11">
        <f>D190*Předpoklady!$Y14</f>
        <v>162075.01108621381</v>
      </c>
      <c r="F190" s="11">
        <f>E190*Předpoklady!$Y14</f>
        <v>170088.10518869577</v>
      </c>
      <c r="G190" s="11">
        <f>F190*Předpoklady!$Y14</f>
        <v>178497.3718822817</v>
      </c>
      <c r="H190" s="11">
        <f>G190*Předpoklady!$Y14</f>
        <v>187322.39819789058</v>
      </c>
      <c r="I190" s="11">
        <f>H190*Předpoklady!$Y14</f>
        <v>196583.73956200646</v>
      </c>
      <c r="J190" s="11">
        <f>I190*Předpoklady!$Y14</f>
        <v>206302.96767478588</v>
      </c>
      <c r="K190" s="11">
        <f>J190*Předpoklady!$Y14</f>
        <v>216502.72075529001</v>
      </c>
      <c r="L190" s="11">
        <f>K190*Předpoklady!$Y14</f>
        <v>227206.75627087406</v>
      </c>
      <c r="M190" s="11">
        <f>L190*Předpoklady!$Y14</f>
        <v>238440.00627355173</v>
      </c>
      <c r="N190" s="11">
        <f>M190*Předpoklady!$Y14</f>
        <v>250228.63547222575</v>
      </c>
      <c r="O190" s="11">
        <f>N190*Předpoklady!$Y14</f>
        <v>262600.10217604728</v>
      </c>
      <c r="P190" s="11">
        <f>O190*Předpoklady!$Y14</f>
        <v>275583.2222508546</v>
      </c>
      <c r="Q190" s="11">
        <f>P190*Předpoklady!$Y14</f>
        <v>289208.23623765993</v>
      </c>
      <c r="R190" s="11">
        <f>Q190*Předpoklady!$Y14</f>
        <v>303506.8797895179</v>
      </c>
      <c r="S190" s="11">
        <f>R190*Předpoklady!$Y14</f>
        <v>318512.45759083855</v>
      </c>
      <c r="T190" s="11">
        <f>S190*Předpoklady!$Y14</f>
        <v>334259.92093131942</v>
      </c>
      <c r="U190" s="11">
        <f>T190*Předpoklady!$Y14</f>
        <v>350785.94911518344</v>
      </c>
      <c r="V190" s="11">
        <f>U190*Předpoklady!$Y14</f>
        <v>368129.03489534237</v>
      </c>
      <c r="W190" s="11">
        <f>V190*Předpoklady!$Y14</f>
        <v>386329.574131481</v>
      </c>
      <c r="X190" s="12">
        <f>W190*Předpoklady!$Y14</f>
        <v>405429.95988089562</v>
      </c>
    </row>
    <row r="191" spans="1:24" x14ac:dyDescent="0.2">
      <c r="A191" s="15" t="s">
        <v>10</v>
      </c>
      <c r="B191" s="62">
        <f t="shared" si="62"/>
        <v>149883.87272321427</v>
      </c>
      <c r="C191" s="11">
        <f>B191*Předpoklady!$Y15</f>
        <v>157297.83342882484</v>
      </c>
      <c r="D191" s="11">
        <f>C191*Předpoklady!$Y15</f>
        <v>165078.52347192619</v>
      </c>
      <c r="E191" s="11">
        <f>D191*Předpoklady!$Y15</f>
        <v>173244.08300894979</v>
      </c>
      <c r="F191" s="11">
        <f>E191*Předpoklady!$Y15</f>
        <v>181813.54949371159</v>
      </c>
      <c r="G191" s="11">
        <f>F191*Předpoklady!$Y15</f>
        <v>190806.90206195749</v>
      </c>
      <c r="H191" s="11">
        <f>G191*Předpoklady!$Y15</f>
        <v>200245.10811137682</v>
      </c>
      <c r="I191" s="11">
        <f>H191*Předpoklady!$Y15</f>
        <v>210150.17218568231</v>
      </c>
      <c r="J191" s="11">
        <f>I191*Předpoklady!$Y15</f>
        <v>220545.18727672638</v>
      </c>
      <c r="K191" s="11">
        <f>J191*Předpoklady!$Y15</f>
        <v>231454.38866426115</v>
      </c>
      <c r="L191" s="11">
        <f>K191*Předpoklady!$Y15</f>
        <v>242903.2104188659</v>
      </c>
      <c r="M191" s="11">
        <f>L191*Předpoklady!$Y15</f>
        <v>254918.3446997751</v>
      </c>
      <c r="N191" s="11">
        <f>M191*Předpoklady!$Y15</f>
        <v>267527.80398585548</v>
      </c>
      <c r="O191" s="11">
        <f>N191*Předpoklady!$Y15</f>
        <v>280760.98638481961</v>
      </c>
      <c r="P191" s="11">
        <f>O191*Předpoklady!$Y15</f>
        <v>294648.74417294032</v>
      </c>
      <c r="Q191" s="11">
        <f>P191*Předpoklady!$Y15</f>
        <v>309223.45572506142</v>
      </c>
      <c r="R191" s="11">
        <f>Q191*Předpoklady!$Y15</f>
        <v>324519.10100260458</v>
      </c>
      <c r="S191" s="11">
        <f>R191*Předpoklady!$Y15</f>
        <v>340571.34077556804</v>
      </c>
      <c r="T191" s="11">
        <f>S191*Předpoklady!$Y15</f>
        <v>357417.59976321756</v>
      </c>
      <c r="U191" s="11">
        <f>T191*Předpoklady!$Y15</f>
        <v>375097.15388730657</v>
      </c>
      <c r="V191" s="11">
        <f>U191*Předpoklady!$Y15</f>
        <v>393651.22184125084</v>
      </c>
      <c r="W191" s="11">
        <f>V191*Předpoklady!$Y15</f>
        <v>413123.0611887445</v>
      </c>
      <c r="X191" s="12">
        <f>W191*Předpoklady!$Y15</f>
        <v>433558.06921586575</v>
      </c>
    </row>
    <row r="192" spans="1:24" x14ac:dyDescent="0.2">
      <c r="A192" s="15" t="s">
        <v>11</v>
      </c>
      <c r="B192" s="62">
        <f t="shared" si="62"/>
        <v>145716.49398630136</v>
      </c>
      <c r="C192" s="11">
        <f>B192*Předpoklady!$Y16</f>
        <v>150603.35028710164</v>
      </c>
      <c r="D192" s="11">
        <f>C192*Předpoklady!$Y16</f>
        <v>155654.09582138096</v>
      </c>
      <c r="E192" s="11">
        <f>D192*Předpoklady!$Y16</f>
        <v>160874.22689989561</v>
      </c>
      <c r="F192" s="11">
        <f>E192*Předpoklady!$Y16</f>
        <v>166269.42416175146</v>
      </c>
      <c r="G192" s="11">
        <f>F192*Předpoklady!$Y16</f>
        <v>171845.55875617612</v>
      </c>
      <c r="H192" s="11">
        <f>G192*Předpoklady!$Y16</f>
        <v>177608.69873160752</v>
      </c>
      <c r="I192" s="11">
        <f>H192*Předpoklady!$Y16</f>
        <v>183565.11563905171</v>
      </c>
      <c r="J192" s="11">
        <f>I192*Předpoklady!$Y16</f>
        <v>189721.29135689573</v>
      </c>
      <c r="K192" s="11">
        <f>J192*Předpoklady!$Y16</f>
        <v>196083.92514460249</v>
      </c>
      <c r="L192" s="11">
        <f>K192*Předpoklady!$Y16</f>
        <v>202659.94093296363</v>
      </c>
      <c r="M192" s="11">
        <f>L192*Předpoklady!$Y16</f>
        <v>209456.49485884362</v>
      </c>
      <c r="N192" s="11">
        <f>M192*Předpoklady!$Y16</f>
        <v>216480.98305261464</v>
      </c>
      <c r="O192" s="11">
        <f>N192*Předpoklady!$Y16</f>
        <v>223741.04968675668</v>
      </c>
      <c r="P192" s="11">
        <f>O192*Předpoklady!$Y16</f>
        <v>231244.59529438146</v>
      </c>
      <c r="Q192" s="11">
        <f>P192*Předpoklady!$Y16</f>
        <v>238999.78536673245</v>
      </c>
      <c r="R192" s="11">
        <f>Q192*Předpoklady!$Y16</f>
        <v>247015.05923901714</v>
      </c>
      <c r="S192" s="11">
        <f>R192*Předpoklady!$Y16</f>
        <v>255299.13927424105</v>
      </c>
      <c r="T192" s="11">
        <f>S192*Předpoklady!$Y16</f>
        <v>263861.04035503772</v>
      </c>
      <c r="U192" s="11">
        <f>T192*Předpoklady!$Y16</f>
        <v>272710.07969382359</v>
      </c>
      <c r="V192" s="11">
        <f>U192*Předpoklady!$Y16</f>
        <v>281855.88697195362</v>
      </c>
      <c r="W192" s="11">
        <f>V192*Předpoklady!$Y16</f>
        <v>291308.41481891123</v>
      </c>
      <c r="X192" s="12">
        <f>W192*Předpoklady!$Y16</f>
        <v>301077.94964293577</v>
      </c>
    </row>
    <row r="193" spans="1:24" x14ac:dyDescent="0.2">
      <c r="A193" s="15" t="s">
        <v>12</v>
      </c>
      <c r="B193" s="62">
        <f t="shared" si="62"/>
        <v>176150.42272334293</v>
      </c>
      <c r="C193" s="11">
        <f>B193*Předpoklady!$Y17</f>
        <v>183262.88548123356</v>
      </c>
      <c r="D193" s="11">
        <f>C193*Předpoklady!$Y17</f>
        <v>190662.5296474926</v>
      </c>
      <c r="E193" s="11">
        <f>D193*Předpoklady!$Y17</f>
        <v>198360.95080639515</v>
      </c>
      <c r="F193" s="11">
        <f>E193*Předpoklady!$Y17</f>
        <v>206370.21273956736</v>
      </c>
      <c r="G193" s="11">
        <f>F193*Předpoklady!$Y17</f>
        <v>214702.86633048963</v>
      </c>
      <c r="H193" s="11">
        <f>G193*Předpoklady!$Y17</f>
        <v>223371.96923231092</v>
      </c>
      <c r="I193" s="11">
        <f>H193*Předpoklady!$Y17</f>
        <v>232391.10632979442</v>
      </c>
      <c r="J193" s="11">
        <f>I193*Předpoklady!$Y17</f>
        <v>241774.41102745969</v>
      </c>
      <c r="K193" s="11">
        <f>J193*Předpoklady!$Y17</f>
        <v>251536.58739728041</v>
      </c>
      <c r="L193" s="11">
        <f>K193*Předpoklady!$Y17</f>
        <v>261692.9332206446</v>
      </c>
      <c r="M193" s="11">
        <f>L193*Předpoklady!$Y17</f>
        <v>272259.36396068474</v>
      </c>
      <c r="N193" s="11">
        <f>M193*Předpoklady!$Y17</f>
        <v>283252.43770254386</v>
      </c>
      <c r="O193" s="11">
        <f>N193*Předpoklady!$Y17</f>
        <v>294689.38110065984</v>
      </c>
      <c r="P193" s="11">
        <f>O193*Předpoklady!$Y17</f>
        <v>306588.11637372902</v>
      </c>
      <c r="Q193" s="11">
        <f>P193*Předpoklady!$Y17</f>
        <v>318967.28938965063</v>
      </c>
      <c r="R193" s="11">
        <f>Q193*Předpoklady!$Y17</f>
        <v>331846.29888446338</v>
      </c>
      <c r="S193" s="11">
        <f>R193*Předpoklady!$Y17</f>
        <v>345245.3268610611</v>
      </c>
      <c r="T193" s="11">
        <f>S193*Předpoklady!$Y17</f>
        <v>359185.37021532364</v>
      </c>
      <c r="U193" s="11">
        <f>T193*Předpoklady!$Y17</f>
        <v>373688.27363922278</v>
      </c>
      <c r="V193" s="11">
        <f>U193*Předpoklady!$Y17</f>
        <v>388776.76385246374</v>
      </c>
      <c r="W193" s="11">
        <f>V193*Předpoklady!$Y17</f>
        <v>404474.48521630501</v>
      </c>
      <c r="X193" s="12">
        <f>W193*Předpoklady!$Y17</f>
        <v>420806.03678536479</v>
      </c>
    </row>
    <row r="194" spans="1:24" x14ac:dyDescent="0.2">
      <c r="A194" s="15" t="s">
        <v>13</v>
      </c>
      <c r="B194" s="62">
        <f t="shared" si="62"/>
        <v>200369.32291193184</v>
      </c>
      <c r="C194" s="11">
        <f>B194*Předpoklady!$Y18</f>
        <v>206508.10880566316</v>
      </c>
      <c r="D194" s="11">
        <f>C194*Předpoklady!$Y18</f>
        <v>212834.97085646985</v>
      </c>
      <c r="E194" s="11">
        <f>D194*Předpoklady!$Y18</f>
        <v>219355.67122017112</v>
      </c>
      <c r="F194" s="11">
        <f>E194*Předpoklady!$Y18</f>
        <v>226076.14858979426</v>
      </c>
      <c r="G194" s="11">
        <f>F194*Předpoklady!$Y18</f>
        <v>233002.52360420764</v>
      </c>
      <c r="H194" s="11">
        <f>G194*Předpoklady!$Y18</f>
        <v>240141.10442245987</v>
      </c>
      <c r="I194" s="11">
        <f>H194*Předpoklady!$Y18</f>
        <v>247498.39246890196</v>
      </c>
      <c r="J194" s="11">
        <f>I194*Předpoklady!$Y18</f>
        <v>255081.08835432483</v>
      </c>
      <c r="K194" s="11">
        <f>J194*Předpoklady!$Y18</f>
        <v>262896.09797850472</v>
      </c>
      <c r="L194" s="11">
        <f>K194*Předpoklady!$Y18</f>
        <v>270950.53881971468</v>
      </c>
      <c r="M194" s="11">
        <f>L194*Předpoklady!$Y18</f>
        <v>279251.7464169297</v>
      </c>
      <c r="N194" s="11">
        <f>M194*Předpoklady!$Y18</f>
        <v>287807.28105062986</v>
      </c>
      <c r="O194" s="11">
        <f>N194*Předpoklady!$Y18</f>
        <v>296624.93462828518</v>
      </c>
      <c r="P194" s="11">
        <f>O194*Předpoklady!$Y18</f>
        <v>305712.73778079386</v>
      </c>
      <c r="Q194" s="11">
        <f>P194*Předpoklady!$Y18</f>
        <v>315078.9671763365</v>
      </c>
      <c r="R194" s="11">
        <f>Q194*Předpoklady!$Y18</f>
        <v>324732.15305830736</v>
      </c>
      <c r="S194" s="11">
        <f>R194*Předpoklady!$Y18</f>
        <v>334681.087014188</v>
      </c>
      <c r="T194" s="11">
        <f>S194*Předpoklady!$Y18</f>
        <v>344934.82998243859</v>
      </c>
      <c r="U194" s="11">
        <f>T194*Předpoklady!$Y18</f>
        <v>355502.72050469933</v>
      </c>
      <c r="V194" s="11">
        <f>U194*Předpoklady!$Y18</f>
        <v>366394.38323081715</v>
      </c>
      <c r="W194" s="11">
        <f>V194*Předpoklady!$Y18</f>
        <v>377619.73768444435</v>
      </c>
      <c r="X194" s="12">
        <f>W194*Předpoklady!$Y18</f>
        <v>389189.00729719177</v>
      </c>
    </row>
    <row r="195" spans="1:24" x14ac:dyDescent="0.2">
      <c r="A195" s="15" t="s">
        <v>14</v>
      </c>
      <c r="B195" s="62">
        <f t="shared" si="62"/>
        <v>211668.57440058482</v>
      </c>
      <c r="C195" s="11">
        <f>B195*Předpoklady!$Y19</f>
        <v>217348.69239919784</v>
      </c>
      <c r="D195" s="11">
        <f>C195*Předpoklady!$Y19</f>
        <v>223181.23614437968</v>
      </c>
      <c r="E195" s="11">
        <f>D195*Předpoklady!$Y19</f>
        <v>229170.29597513788</v>
      </c>
      <c r="F195" s="11">
        <f>E195*Předpoklady!$Y19</f>
        <v>235320.07199456883</v>
      </c>
      <c r="G195" s="11">
        <f>F195*Předpoklady!$Y19</f>
        <v>241634.87701537294</v>
      </c>
      <c r="H195" s="11">
        <f>G195*Předpoklady!$Y19</f>
        <v>248119.13958441242</v>
      </c>
      <c r="I195" s="11">
        <f>H195*Předpoklady!$Y19</f>
        <v>254777.4070884331</v>
      </c>
      <c r="J195" s="11">
        <f>I195*Předpoklady!$Y19</f>
        <v>261614.34894312802</v>
      </c>
      <c r="K195" s="11">
        <f>J195*Předpoklady!$Y19</f>
        <v>268634.75986777956</v>
      </c>
      <c r="L195" s="11">
        <f>K195*Předpoklady!$Y19</f>
        <v>275843.56324777647</v>
      </c>
      <c r="M195" s="11">
        <f>L195*Předpoklady!$Y19</f>
        <v>283245.81458736368</v>
      </c>
      <c r="N195" s="11">
        <f>M195*Předpoklady!$Y19</f>
        <v>290846.70505504683</v>
      </c>
      <c r="O195" s="11">
        <f>N195*Předpoklady!$Y19</f>
        <v>298651.56512413744</v>
      </c>
      <c r="P195" s="11">
        <f>O195*Předpoklady!$Y19</f>
        <v>306665.86831099197</v>
      </c>
      <c r="Q195" s="11">
        <f>P195*Předpoklady!$Y19</f>
        <v>314895.23501356633</v>
      </c>
      <c r="R195" s="11">
        <f>Q195*Předpoklady!$Y19</f>
        <v>323345.436452978</v>
      </c>
      <c r="S195" s="11">
        <f>R195*Předpoklady!$Y19</f>
        <v>332022.39872083964</v>
      </c>
      <c r="T195" s="11">
        <f>S195*Předpoklady!$Y19</f>
        <v>340932.20693520299</v>
      </c>
      <c r="U195" s="11">
        <f>T195*Předpoklady!$Y19</f>
        <v>350081.10950802703</v>
      </c>
      <c r="V195" s="11">
        <f>U195*Předpoklady!$Y19</f>
        <v>359475.52252716373</v>
      </c>
      <c r="W195" s="11">
        <f>V195*Předpoklady!$Y19</f>
        <v>369122.03425593418</v>
      </c>
      <c r="X195" s="12">
        <f>W195*Předpoklady!$Y19</f>
        <v>379027.4097534506</v>
      </c>
    </row>
    <row r="196" spans="1:24" x14ac:dyDescent="0.2">
      <c r="A196" s="15" t="s">
        <v>15</v>
      </c>
      <c r="B196" s="62">
        <f t="shared" si="62"/>
        <v>207681.86395982784</v>
      </c>
      <c r="C196" s="11">
        <f>B196*Předpoklady!$Y20</f>
        <v>215457.91109193329</v>
      </c>
      <c r="D196" s="11">
        <f>C196*Předpoklady!$Y20</f>
        <v>223525.10983375477</v>
      </c>
      <c r="E196" s="11">
        <f>D196*Předpoklady!$Y20</f>
        <v>231894.3615158012</v>
      </c>
      <c r="F196" s="11">
        <f>E196*Předpoklady!$Y20</f>
        <v>240576.97563739427</v>
      </c>
      <c r="G196" s="11">
        <f>F196*Předpoklady!$Y20</f>
        <v>249584.68514936988</v>
      </c>
      <c r="H196" s="11">
        <f>G196*Předpoklady!$Y20</f>
        <v>258929.66230899616</v>
      </c>
      <c r="I196" s="11">
        <f>H196*Předpoklady!$Y20</f>
        <v>268624.53512853314</v>
      </c>
      <c r="J196" s="11">
        <f>I196*Předpoklady!$Y20</f>
        <v>278682.40443966107</v>
      </c>
      <c r="K196" s="11">
        <f>J196*Předpoklady!$Y20</f>
        <v>289116.86159683712</v>
      </c>
      <c r="L196" s="11">
        <f>K196*Předpoklady!$Y20</f>
        <v>299942.00684350287</v>
      </c>
      <c r="M196" s="11">
        <f>L196*Předpoklady!$Y20</f>
        <v>311172.46836596169</v>
      </c>
      <c r="N196" s="11">
        <f>M196*Předpoklady!$Y20</f>
        <v>322823.42206067313</v>
      </c>
      <c r="O196" s="11">
        <f>N196*Předpoklady!$Y20</f>
        <v>334910.61204167665</v>
      </c>
      <c r="P196" s="11">
        <f>O196*Předpoklady!$Y20</f>
        <v>347450.37191585667</v>
      </c>
      <c r="Q196" s="11">
        <f>P196*Předpoklady!$Y20</f>
        <v>360459.64685479831</v>
      </c>
      <c r="R196" s="11">
        <f>Q196*Předpoklady!$Y20</f>
        <v>373956.01649305993</v>
      </c>
      <c r="S196" s="11">
        <f>R196*Předpoklady!$Y20</f>
        <v>387957.71868380549</v>
      </c>
      <c r="T196" s="11">
        <f>S196*Předpoklady!$Y20</f>
        <v>402483.67414389766</v>
      </c>
      <c r="U196" s="11">
        <f>T196*Předpoklady!$Y20</f>
        <v>417553.51202175545</v>
      </c>
      <c r="V196" s="11">
        <f>U196*Předpoklady!$Y20</f>
        <v>433187.59642252617</v>
      </c>
      <c r="W196" s="11">
        <f>V196*Předpoklady!$Y20</f>
        <v>449407.05392641592</v>
      </c>
      <c r="X196" s="12">
        <f>W196*Předpoklady!$Y20</f>
        <v>466233.80213736434</v>
      </c>
    </row>
    <row r="197" spans="1:24" x14ac:dyDescent="0.2">
      <c r="A197" s="15" t="s">
        <v>16</v>
      </c>
      <c r="B197" s="62">
        <f t="shared" si="62"/>
        <v>186956.26404024768</v>
      </c>
      <c r="C197" s="11">
        <f>B197*Předpoklady!$Y21</f>
        <v>193713.9581765261</v>
      </c>
      <c r="D197" s="11">
        <f>C197*Předpoklady!$Y21</f>
        <v>200715.91494970478</v>
      </c>
      <c r="E197" s="11">
        <f>D197*Předpoklady!$Y21</f>
        <v>207970.96344180225</v>
      </c>
      <c r="F197" s="11">
        <f>E197*Předpoklady!$Y21</f>
        <v>215488.25186956141</v>
      </c>
      <c r="G197" s="11">
        <f>F197*Předpoklady!$Y21</f>
        <v>223277.25911984712</v>
      </c>
      <c r="H197" s="11">
        <f>G197*Předpoklady!$Y21</f>
        <v>231347.80670200082</v>
      </c>
      <c r="I197" s="11">
        <f>H197*Předpoklady!$Y21</f>
        <v>239710.07113222295</v>
      </c>
      <c r="J197" s="11">
        <f>I197*Předpoklady!$Y21</f>
        <v>248374.59676559982</v>
      </c>
      <c r="K197" s="11">
        <f>J197*Předpoklady!$Y21</f>
        <v>257352.30909195481</v>
      </c>
      <c r="L197" s="11">
        <f>K197*Předpoklady!$Y21</f>
        <v>266654.52851228951</v>
      </c>
      <c r="M197" s="11">
        <f>L197*Předpoklady!$Y21</f>
        <v>276292.98461318621</v>
      </c>
      <c r="N197" s="11">
        <f>M197*Předpoklady!$Y21</f>
        <v>286279.83095717093</v>
      </c>
      <c r="O197" s="11">
        <f>N197*Předpoklady!$Y21</f>
        <v>296627.66040768655</v>
      </c>
      <c r="P197" s="11">
        <f>O197*Předpoklady!$Y21</f>
        <v>307349.52100800042</v>
      </c>
      <c r="Q197" s="11">
        <f>P197*Předpoklady!$Y21</f>
        <v>318458.93243406859</v>
      </c>
      <c r="R197" s="11">
        <f>Q197*Předpoklady!$Y21</f>
        <v>329969.90304210287</v>
      </c>
      <c r="S197" s="11">
        <f>R197*Předpoklady!$Y21</f>
        <v>341896.94753233693</v>
      </c>
      <c r="T197" s="11">
        <f>S197*Předpoklady!$Y21</f>
        <v>354255.10525126406</v>
      </c>
      <c r="U197" s="11">
        <f>T197*Předpoklady!$Y21</f>
        <v>367059.95915542525</v>
      </c>
      <c r="V197" s="11">
        <f>U197*Předpoklady!$Y21</f>
        <v>380327.65546065959</v>
      </c>
      <c r="W197" s="11">
        <f>V197*Předpoklady!$Y21</f>
        <v>394074.92400159343</v>
      </c>
      <c r="X197" s="12">
        <f>W197*Předpoklady!$Y21</f>
        <v>408319.09932704084</v>
      </c>
    </row>
    <row r="198" spans="1:24" x14ac:dyDescent="0.2">
      <c r="A198" s="15" t="s">
        <v>17</v>
      </c>
      <c r="B198" s="62">
        <f t="shared" si="62"/>
        <v>166509.22550445102</v>
      </c>
      <c r="C198" s="11">
        <f>B198*Předpoklady!$Y22</f>
        <v>173996.37304295867</v>
      </c>
      <c r="D198" s="11">
        <f>C198*Předpoklady!$Y22</f>
        <v>181820.18287806609</v>
      </c>
      <c r="E198" s="11">
        <f>D198*Předpoklady!$Y22</f>
        <v>189995.79315168501</v>
      </c>
      <c r="F198" s="11">
        <f>E198*Předpoklady!$Y22</f>
        <v>198539.02269775252</v>
      </c>
      <c r="G198" s="11">
        <f>F198*Předpoklady!$Y22</f>
        <v>207466.40164979416</v>
      </c>
      <c r="H198" s="11">
        <f>G198*Předpoklady!$Y22</f>
        <v>216795.2034247671</v>
      </c>
      <c r="I198" s="11">
        <f>H198*Předpoklady!$Y22</f>
        <v>226543.47814506851</v>
      </c>
      <c r="J198" s="11">
        <f>I198*Předpoklady!$Y22</f>
        <v>236730.0875633765</v>
      </c>
      <c r="K198" s="11">
        <f>J198*Předpoklady!$Y22</f>
        <v>247374.74155789916</v>
      </c>
      <c r="L198" s="11">
        <f>K198*Předpoklady!$Y22</f>
        <v>258498.03626864584</v>
      </c>
      <c r="M198" s="11">
        <f>L198*Předpoklady!$Y22</f>
        <v>270121.49394850945</v>
      </c>
      <c r="N198" s="11">
        <f>M198*Předpoklady!$Y22</f>
        <v>282267.60460626712</v>
      </c>
      <c r="O198" s="11">
        <f>N198*Předpoklady!$Y22</f>
        <v>294959.86952207366</v>
      </c>
      <c r="P198" s="11">
        <f>O198*Předpoklady!$Y22</f>
        <v>308222.84671964456</v>
      </c>
      <c r="Q198" s="11">
        <f>P198*Předpoklady!$Y22</f>
        <v>322082.19848311256</v>
      </c>
      <c r="R198" s="11">
        <f>Q198*Předpoklady!$Y22</f>
        <v>336564.74101049645</v>
      </c>
      <c r="S198" s="11">
        <f>R198*Předpoklady!$Y22</f>
        <v>351698.49629985628</v>
      </c>
      <c r="T198" s="11">
        <f>S198*Předpoklady!$Y22</f>
        <v>367512.7463685284</v>
      </c>
      <c r="U198" s="11">
        <f>T198*Předpoklady!$Y22</f>
        <v>384038.08991034765</v>
      </c>
      <c r="V198" s="11">
        <f>U198*Předpoklady!$Y22</f>
        <v>401306.5015004825</v>
      </c>
      <c r="W198" s="11">
        <f>V198*Předpoklady!$Y22</f>
        <v>419351.39346243645</v>
      </c>
      <c r="X198" s="12">
        <f>W198*Předpoklady!$Y22</f>
        <v>438207.68051692221</v>
      </c>
    </row>
    <row r="199" spans="1:24" x14ac:dyDescent="0.2">
      <c r="A199" s="15" t="s">
        <v>18</v>
      </c>
      <c r="B199" s="62">
        <f t="shared" si="62"/>
        <v>171748.03478333334</v>
      </c>
      <c r="C199" s="11">
        <f>B199*Předpoklady!$Y23</f>
        <v>180927.24457246379</v>
      </c>
      <c r="D199" s="11">
        <f>C199*Předpoklady!$Y23</f>
        <v>190597.04450115052</v>
      </c>
      <c r="E199" s="11">
        <f>D199*Předpoklady!$Y23</f>
        <v>200783.65454808</v>
      </c>
      <c r="F199" s="11">
        <f>E199*Předpoklady!$Y23</f>
        <v>211514.69603947282</v>
      </c>
      <c r="G199" s="11">
        <f>F199*Předpoklady!$Y23</f>
        <v>222819.26654521286</v>
      </c>
      <c r="H199" s="11">
        <f>G199*Předpoklady!$Y23</f>
        <v>234728.01877785946</v>
      </c>
      <c r="I199" s="11">
        <f>H199*Předpoklady!$Y23</f>
        <v>247273.24370847983</v>
      </c>
      <c r="J199" s="11">
        <f>I199*Předpoklady!$Y23</f>
        <v>260488.95812467288</v>
      </c>
      <c r="K199" s="11">
        <f>J199*Předpoklady!$Y23</f>
        <v>274410.99686820107</v>
      </c>
      <c r="L199" s="11">
        <f>K199*Předpoklady!$Y23</f>
        <v>289077.11000233563</v>
      </c>
      <c r="M199" s="11">
        <f>L199*Předpoklady!$Y23</f>
        <v>304527.06517238735</v>
      </c>
      <c r="N199" s="11">
        <f>M199*Předpoklady!$Y23</f>
        <v>320802.75543697726</v>
      </c>
      <c r="O199" s="11">
        <f>N199*Předpoklady!$Y23</f>
        <v>337948.31286243483</v>
      </c>
      <c r="P199" s="11">
        <f>O199*Předpoklady!$Y23</f>
        <v>356010.22818833886</v>
      </c>
      <c r="Q199" s="11">
        <f>P199*Předpoklady!$Y23</f>
        <v>375037.47688867798</v>
      </c>
      <c r="R199" s="11">
        <f>Q199*Předpoklady!$Y23</f>
        <v>395081.65197044966</v>
      </c>
      <c r="S199" s="11">
        <f>R199*Předpoklady!$Y23</f>
        <v>416197.10386978579</v>
      </c>
      <c r="T199" s="11">
        <f>S199*Předpoklady!$Y23</f>
        <v>438441.08782493742</v>
      </c>
      <c r="U199" s="11">
        <f>T199*Předpoklady!$Y23</f>
        <v>461873.91912572517</v>
      </c>
      <c r="V199" s="11">
        <f>U199*Předpoklady!$Y23</f>
        <v>486559.13666041993</v>
      </c>
      <c r="W199" s="11">
        <f>V199*Předpoklady!$Y23</f>
        <v>512563.67520351597</v>
      </c>
      <c r="X199" s="12">
        <f>W199*Předpoklady!$Y23</f>
        <v>539958.04691156058</v>
      </c>
    </row>
    <row r="200" spans="1:24" x14ac:dyDescent="0.2">
      <c r="A200" s="15" t="s">
        <v>19</v>
      </c>
      <c r="B200" s="62">
        <f t="shared" si="62"/>
        <v>184555.6223465704</v>
      </c>
      <c r="C200" s="11">
        <f>B200*Předpoklady!$Y24</f>
        <v>194419.34380003472</v>
      </c>
      <c r="D200" s="11">
        <f>C200*Předpoklady!$Y24</f>
        <v>204810.23966127099</v>
      </c>
      <c r="E200" s="11">
        <f>D200*Předpoklady!$Y24</f>
        <v>215756.48518416492</v>
      </c>
      <c r="F200" s="11">
        <f>E200*Předpoklady!$Y24</f>
        <v>227287.76147136852</v>
      </c>
      <c r="G200" s="11">
        <f>F200*Předpoklady!$Y24</f>
        <v>239435.33595558029</v>
      </c>
      <c r="H200" s="11">
        <f>G200*Předpoklady!$Y24</f>
        <v>252232.14718221148</v>
      </c>
      <c r="I200" s="11">
        <f>H200*Předpoklady!$Y24</f>
        <v>265712.89412332891</v>
      </c>
      <c r="J200" s="11">
        <f>I200*Předpoklady!$Y24</f>
        <v>279914.13026505237</v>
      </c>
      <c r="K200" s="11">
        <f>J200*Předpoklady!$Y24</f>
        <v>294874.3627235273</v>
      </c>
      <c r="L200" s="11">
        <f>K200*Předpoklady!$Y24</f>
        <v>310634.15665822959</v>
      </c>
      <c r="M200" s="11">
        <f>L200*Předpoklady!$Y24</f>
        <v>327236.24526572152</v>
      </c>
      <c r="N200" s="11">
        <f>M200*Předpoklady!$Y24</f>
        <v>344725.64565211185</v>
      </c>
      <c r="O200" s="11">
        <f>N200*Předpoklady!$Y24</f>
        <v>363149.78089841077</v>
      </c>
      <c r="P200" s="11">
        <f>O200*Předpoklady!$Y24</f>
        <v>382558.60864976479</v>
      </c>
      <c r="Q200" s="11">
        <f>P200*Předpoklady!$Y24</f>
        <v>403004.75657724502</v>
      </c>
      <c r="R200" s="11">
        <f>Q200*Předpoklady!$Y24</f>
        <v>424543.66507949808</v>
      </c>
      <c r="S200" s="11">
        <f>R200*Předpoklady!$Y24</f>
        <v>447233.73761119973</v>
      </c>
      <c r="T200" s="11">
        <f>S200*Předpoklady!$Y24</f>
        <v>471136.49904593208</v>
      </c>
      <c r="U200" s="11">
        <f>T200*Předpoklady!$Y24</f>
        <v>496316.76250288985</v>
      </c>
      <c r="V200" s="11">
        <f>U200*Předpoklady!$Y24</f>
        <v>522842.80508977227</v>
      </c>
      <c r="W200" s="11">
        <f>V200*Předpoklady!$Y24</f>
        <v>550786.55303839338</v>
      </c>
      <c r="X200" s="12">
        <f>W200*Předpoklady!$Y24</f>
        <v>580223.77673501102</v>
      </c>
    </row>
    <row r="201" spans="1:24" x14ac:dyDescent="0.2">
      <c r="A201" s="15" t="s">
        <v>20</v>
      </c>
      <c r="B201" s="62">
        <f t="shared" si="62"/>
        <v>145735.56690909091</v>
      </c>
      <c r="C201" s="11">
        <f>B201*Předpoklady!$Y25</f>
        <v>153524.51974388759</v>
      </c>
      <c r="D201" s="11">
        <f>C201*Předpoklady!$Y25</f>
        <v>161729.75933386281</v>
      </c>
      <c r="E201" s="11">
        <f>D201*Předpoklady!$Y25</f>
        <v>170373.53445445691</v>
      </c>
      <c r="F201" s="11">
        <f>E201*Předpoklady!$Y25</f>
        <v>179479.28298454065</v>
      </c>
      <c r="G201" s="11">
        <f>F201*Předpoklady!$Y25</f>
        <v>189071.69545899003</v>
      </c>
      <c r="H201" s="11">
        <f>G201*Předpoklady!$Y25</f>
        <v>199176.78201787898</v>
      </c>
      <c r="I201" s="11">
        <f>H201*Předpoklady!$Y25</f>
        <v>209821.94293382467</v>
      </c>
      <c r="J201" s="11">
        <f>I201*Předpoklady!$Y25</f>
        <v>221036.04290872253</v>
      </c>
      <c r="K201" s="11">
        <f>J201*Předpoklady!$Y25</f>
        <v>232849.4893413294</v>
      </c>
      <c r="L201" s="11">
        <f>K201*Předpoklady!$Y25</f>
        <v>245294.31477791935</v>
      </c>
      <c r="M201" s="11">
        <f>L201*Předpoklady!$Y25</f>
        <v>258404.2637695804</v>
      </c>
      <c r="N201" s="11">
        <f>M201*Předpoklady!$Y25</f>
        <v>272214.88437166816</v>
      </c>
      <c r="O201" s="11">
        <f>N201*Předpoklady!$Y25</f>
        <v>286763.62453352014</v>
      </c>
      <c r="P201" s="11">
        <f>O201*Předpoklady!$Y25</f>
        <v>302089.93363979505</v>
      </c>
      <c r="Q201" s="11">
        <f>P201*Předpoklady!$Y25</f>
        <v>318235.36947876902</v>
      </c>
      <c r="R201" s="11">
        <f>Q201*Předpoklady!$Y25</f>
        <v>335243.71092763747</v>
      </c>
      <c r="S201" s="11">
        <f>R201*Předpoklady!$Y25</f>
        <v>353161.07666037197</v>
      </c>
      <c r="T201" s="11">
        <f>S201*Předpoklady!$Y25</f>
        <v>372036.05020001286</v>
      </c>
      <c r="U201" s="11">
        <f>T201*Předpoklady!$Y25</f>
        <v>391919.81165448041</v>
      </c>
      <c r="V201" s="11">
        <f>U201*Předpoklady!$Y25</f>
        <v>412866.27649311087</v>
      </c>
      <c r="W201" s="11">
        <f>V201*Předpoklady!$Y25</f>
        <v>434932.2417402147</v>
      </c>
      <c r="X201" s="12">
        <f>W201*Předpoklady!$Y25</f>
        <v>458177.53998206486</v>
      </c>
    </row>
    <row r="202" spans="1:24" x14ac:dyDescent="0.2">
      <c r="A202" s="15" t="s">
        <v>21</v>
      </c>
      <c r="B202" s="63">
        <f t="shared" si="62"/>
        <v>365267.85499999998</v>
      </c>
      <c r="C202" s="48">
        <f>B202*Předpoklady!$Y26</f>
        <v>384789.88489979162</v>
      </c>
      <c r="D202" s="48">
        <f>C202*Předpoklady!$Y26</f>
        <v>405355.2851542189</v>
      </c>
      <c r="E202" s="48">
        <f>D202*Předpoklady!$Y26</f>
        <v>427019.81951851229</v>
      </c>
      <c r="F202" s="48">
        <f>E202*Předpoklady!$Y26</f>
        <v>449842.23208598013</v>
      </c>
      <c r="G202" s="48">
        <f>F202*Předpoklady!$Y26</f>
        <v>473884.40657453873</v>
      </c>
      <c r="H202" s="48">
        <f>G202*Předpoklady!$Y26</f>
        <v>499211.53412643669</v>
      </c>
      <c r="I202" s="48">
        <f>H202*Předpoklady!$Y26</f>
        <v>525892.29007616884</v>
      </c>
      <c r="J202" s="48">
        <f>I202*Předpoklady!$Y26</f>
        <v>553999.02016589127</v>
      </c>
      <c r="K202" s="48">
        <f>J202*Předpoklady!$Y26</f>
        <v>583607.93671326665</v>
      </c>
      <c r="L202" s="48">
        <f>K202*Předpoklady!$Y26</f>
        <v>614799.32526365551</v>
      </c>
      <c r="M202" s="48">
        <f>L202*Předpoklady!$Y26</f>
        <v>647657.76228699775</v>
      </c>
      <c r="N202" s="48">
        <f>M202*Předpoklady!$Y26</f>
        <v>682272.34450967622</v>
      </c>
      <c r="O202" s="48">
        <f>N202*Předpoklady!$Y26</f>
        <v>718736.93050320377</v>
      </c>
      <c r="P202" s="48">
        <f>O202*Předpoklady!$Y26</f>
        <v>757150.39518480853</v>
      </c>
      <c r="Q202" s="48">
        <f>P202*Předpoklady!$Y26</f>
        <v>797616.89792000514</v>
      </c>
      <c r="R202" s="48">
        <f>Q202*Předpoklady!$Y26</f>
        <v>840246.16495412018</v>
      </c>
      <c r="S202" s="48">
        <f>R202*Předpoklady!$Y26</f>
        <v>885153.78693859396</v>
      </c>
      <c r="T202" s="48">
        <f>S202*Předpoklady!$Y26</f>
        <v>932461.5323588117</v>
      </c>
      <c r="U202" s="48">
        <f>T202*Předpoklady!$Y26</f>
        <v>982297.67771333316</v>
      </c>
      <c r="V202" s="48">
        <f>U202*Předpoklady!$Y26</f>
        <v>1034797.3553398125</v>
      </c>
      <c r="W202" s="48">
        <f>V202*Předpoklady!$Y26</f>
        <v>1090102.9198307507</v>
      </c>
      <c r="X202" s="64">
        <f>W202*Předpoklady!$Y26</f>
        <v>1148364.3340326275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 t="shared" ref="B209:B229" si="63">B158*B56</f>
        <v>1119446.8316579433</v>
      </c>
      <c r="C209" s="60">
        <f>C158*C56*Předpoklady!C$71</f>
        <v>1144374.5880567972</v>
      </c>
      <c r="D209" s="60">
        <f>D158*D56*Předpoklady!D$71</f>
        <v>1129577.0656174324</v>
      </c>
      <c r="E209" s="60">
        <f>E158*E56*Předpoklady!E$71</f>
        <v>1136501.6406665037</v>
      </c>
      <c r="F209" s="60">
        <f>F158*F56*Předpoklady!F$71</f>
        <v>1158294.0548217623</v>
      </c>
      <c r="G209" s="60">
        <f>G158*G56*Předpoklady!G$71</f>
        <v>1137543.825561756</v>
      </c>
      <c r="H209" s="60">
        <f>H158*H56*Předpoklady!H$71</f>
        <v>1112631.982260712</v>
      </c>
      <c r="I209" s="60">
        <f>I158*I56*Předpoklady!I$71</f>
        <v>1084658.7826222412</v>
      </c>
      <c r="J209" s="60">
        <f>J158*J56*Předpoklady!J$71</f>
        <v>1053897.7679756761</v>
      </c>
      <c r="K209" s="60">
        <f>K158*K56*Předpoklady!K$71</f>
        <v>1020684.5050159991</v>
      </c>
      <c r="L209" s="60">
        <f>L158*L56*Předpoklady!L$71</f>
        <v>962638.3303534874</v>
      </c>
      <c r="M209" s="60">
        <f>M158*M56*Předpoklady!M$71</f>
        <v>901272.53300603549</v>
      </c>
      <c r="N209" s="60">
        <f>N158*N56*Předpoklady!N$71</f>
        <v>836505.83961610158</v>
      </c>
      <c r="O209" s="60">
        <f>O158*O56*Předpoklady!O$71</f>
        <v>767943.69007712405</v>
      </c>
      <c r="P209" s="60">
        <f>P158*P56*Předpoklady!P$71</f>
        <v>694865.47542281519</v>
      </c>
      <c r="Q209" s="60">
        <f>Q158*Q56*Předpoklady!Q$71</f>
        <v>664090.18594302936</v>
      </c>
      <c r="R209" s="60">
        <f>R158*R56*Předpoklady!R$71</f>
        <v>631214.66323553002</v>
      </c>
      <c r="S209" s="60">
        <f>S158*S56*Předpoklady!S$71</f>
        <v>595458.63714231213</v>
      </c>
      <c r="T209" s="60">
        <f>T158*T56*Předpoklady!T$71</f>
        <v>555803.55054446368</v>
      </c>
      <c r="U209" s="60">
        <f>U158*U56*Předpoklady!U$71</f>
        <v>510981.95352517371</v>
      </c>
      <c r="V209" s="60">
        <f>V158*V56*Předpoklady!V$71</f>
        <v>543368.2406123695</v>
      </c>
      <c r="W209" s="60">
        <f>W158*W56*Předpoklady!W$71</f>
        <v>578408.06174864247</v>
      </c>
      <c r="X209" s="61">
        <f>X158*X56*Předpoklady!X$71</f>
        <v>615681.98468116904</v>
      </c>
    </row>
    <row r="210" spans="1:24" x14ac:dyDescent="0.2">
      <c r="A210" s="15" t="s">
        <v>2</v>
      </c>
      <c r="B210" s="62">
        <f t="shared" si="63"/>
        <v>29782806.079434332</v>
      </c>
      <c r="C210" s="11">
        <f>C159*C57*Předpoklady!C$71</f>
        <v>29156669.943756383</v>
      </c>
      <c r="D210" s="11">
        <f>D159*D57*Předpoklady!D$71</f>
        <v>27879781.032150913</v>
      </c>
      <c r="E210" s="11">
        <f>E159*E57*Předpoklady!E$71</f>
        <v>27660618.030112483</v>
      </c>
      <c r="F210" s="11">
        <f>F159*F57*Předpoklady!F$71</f>
        <v>28316540.586229514</v>
      </c>
      <c r="G210" s="11">
        <f>G159*G57*Předpoklady!G$71</f>
        <v>28075389.004183255</v>
      </c>
      <c r="H210" s="11">
        <f>H159*H57*Předpoklady!H$71</f>
        <v>27635662.113529127</v>
      </c>
      <c r="I210" s="11">
        <f>I159*I57*Předpoklady!I$71</f>
        <v>26947982.949570742</v>
      </c>
      <c r="J210" s="11">
        <f>J159*J57*Předpoklady!J$71</f>
        <v>26044574.36354832</v>
      </c>
      <c r="K210" s="11">
        <f>K159*K57*Předpoklady!K$71</f>
        <v>24916764.586266894</v>
      </c>
      <c r="L210" s="11">
        <f>L159*L57*Předpoklady!L$71</f>
        <v>23092472.9471443</v>
      </c>
      <c r="M210" s="11">
        <f>M159*M57*Předpoklady!M$71</f>
        <v>21179744.51439165</v>
      </c>
      <c r="N210" s="11">
        <f>N159*N57*Předpoklady!N$71</f>
        <v>19205389.419735823</v>
      </c>
      <c r="O210" s="11">
        <f>O159*O57*Předpoklady!O$71</f>
        <v>17176671.378632512</v>
      </c>
      <c r="P210" s="11">
        <f>P159*P57*Předpoklady!P$71</f>
        <v>15099381.003946265</v>
      </c>
      <c r="Q210" s="11">
        <f>Q159*Q57*Předpoklady!Q$71</f>
        <v>13984817.838537756</v>
      </c>
      <c r="R210" s="11">
        <f>R159*R57*Předpoklady!R$71</f>
        <v>12856475.583443621</v>
      </c>
      <c r="S210" s="11">
        <f>S159*S57*Předpoklady!S$71</f>
        <v>11714780.888058303</v>
      </c>
      <c r="T210" s="11">
        <f>T159*T57*Předpoklady!T$71</f>
        <v>10555863.624557432</v>
      </c>
      <c r="U210" s="11">
        <f>U159*U57*Předpoklady!U$71</f>
        <v>9371811.3115751818</v>
      </c>
      <c r="V210" s="11">
        <f>V159*V57*Předpoklady!V$71</f>
        <v>9637885.1996722799</v>
      </c>
      <c r="W210" s="11">
        <f>W159*W57*Předpoklady!W$71</f>
        <v>9947466.3936322555</v>
      </c>
      <c r="X210" s="12">
        <f>X159*X57*Předpoklady!X$71</f>
        <v>10303965.646429246</v>
      </c>
    </row>
    <row r="211" spans="1:24" x14ac:dyDescent="0.2">
      <c r="A211" s="15" t="s">
        <v>3</v>
      </c>
      <c r="B211" s="62">
        <f t="shared" si="63"/>
        <v>96511381.673301756</v>
      </c>
      <c r="C211" s="11">
        <f>C160*C58*Předpoklady!C$71</f>
        <v>100349785.25107941</v>
      </c>
      <c r="D211" s="11">
        <f>D160*D58*Předpoklady!D$71</f>
        <v>100225818.46215369</v>
      </c>
      <c r="E211" s="11">
        <f>E160*E58*Předpoklady!E$71</f>
        <v>100672052.25248429</v>
      </c>
      <c r="F211" s="11">
        <f>F160*F58*Předpoklady!F$71</f>
        <v>100928810.36533284</v>
      </c>
      <c r="G211" s="11">
        <f>G160*G58*Předpoklady!G$71</f>
        <v>96731552.655951306</v>
      </c>
      <c r="H211" s="11">
        <f>H160*H58*Předpoklady!H$71</f>
        <v>92374268.500158861</v>
      </c>
      <c r="I211" s="11">
        <f>I160*I58*Předpoklady!I$71</f>
        <v>88406787.256916478</v>
      </c>
      <c r="J211" s="11">
        <f>J160*J58*Předpoklady!J$71</f>
        <v>85330034.571030796</v>
      </c>
      <c r="K211" s="11">
        <f>K160*K58*Předpoklady!K$71</f>
        <v>83031027.631404489</v>
      </c>
      <c r="L211" s="11">
        <f>L160*L58*Předpoklady!L$71</f>
        <v>78661685.253020555</v>
      </c>
      <c r="M211" s="11">
        <f>M160*M58*Předpoklady!M$71</f>
        <v>73517593.535131499</v>
      </c>
      <c r="N211" s="11">
        <f>N160*N58*Předpoklady!N$71</f>
        <v>67521145.130989105</v>
      </c>
      <c r="O211" s="11">
        <f>O160*O58*Předpoklady!O$71</f>
        <v>60825368.989000306</v>
      </c>
      <c r="P211" s="11">
        <f>P160*P58*Předpoklady!P$71</f>
        <v>53487319.388336413</v>
      </c>
      <c r="Q211" s="11">
        <f>Q160*Q58*Předpoklady!Q$71</f>
        <v>49298957.915321946</v>
      </c>
      <c r="R211" s="11">
        <f>R160*R58*Předpoklady!R$71</f>
        <v>44963169.54736954</v>
      </c>
      <c r="S211" s="11">
        <f>S160*S58*Předpoklady!S$71</f>
        <v>40538913.92528408</v>
      </c>
      <c r="T211" s="11">
        <f>T160*T58*Předpoklady!T$71</f>
        <v>36042642.58240968</v>
      </c>
      <c r="U211" s="11">
        <f>U160*U58*Předpoklady!U$71</f>
        <v>31487772.087021563</v>
      </c>
      <c r="V211" s="11">
        <f>V160*V58*Předpoklady!V$71</f>
        <v>31786172.926114306</v>
      </c>
      <c r="W211" s="11">
        <f>W160*W58*Předpoklady!W$71</f>
        <v>32141627.799146812</v>
      </c>
      <c r="X211" s="12">
        <f>X160*X58*Předpoklady!X$71</f>
        <v>32575792.330813613</v>
      </c>
    </row>
    <row r="212" spans="1:24" x14ac:dyDescent="0.2">
      <c r="A212" s="15" t="s">
        <v>4</v>
      </c>
      <c r="B212" s="62">
        <f t="shared" si="63"/>
        <v>82218226.23571752</v>
      </c>
      <c r="C212" s="11">
        <f>C161*C59*Předpoklady!C$71</f>
        <v>84688829.832267925</v>
      </c>
      <c r="D212" s="11">
        <f>D161*D59*Předpoklady!D$71</f>
        <v>85274768.097746104</v>
      </c>
      <c r="E212" s="11">
        <f>E161*E59*Předpoklady!E$71</f>
        <v>88818556.386238739</v>
      </c>
      <c r="F212" s="11">
        <f>F161*F59*Předpoklady!F$71</f>
        <v>95489470.114931747</v>
      </c>
      <c r="G212" s="11">
        <f>G161*G59*Předpoklady!G$71</f>
        <v>100163295.92415315</v>
      </c>
      <c r="H212" s="11">
        <f>H161*H59*Předpoklady!H$71</f>
        <v>104347846.65284216</v>
      </c>
      <c r="I212" s="11">
        <f>I161*I59*Předpoklady!I$71</f>
        <v>107151453.47080626</v>
      </c>
      <c r="J212" s="11">
        <f>J161*J59*Předpoklady!J$71</f>
        <v>107596014.22578734</v>
      </c>
      <c r="K212" s="11">
        <f>K161*K59*Předpoklady!K$71</f>
        <v>105396199.46850699</v>
      </c>
      <c r="L212" s="11">
        <f>L161*L59*Předpoklady!L$71</f>
        <v>99229789.943944529</v>
      </c>
      <c r="M212" s="11">
        <f>M161*M59*Předpoklady!M$71</f>
        <v>92497263.883082435</v>
      </c>
      <c r="N212" s="11">
        <f>N161*N59*Předpoklady!N$71</f>
        <v>85711088.428709656</v>
      </c>
      <c r="O212" s="11">
        <f>O161*O59*Předpoklady!O$71</f>
        <v>79252848.88912119</v>
      </c>
      <c r="P212" s="11">
        <f>P161*P59*Předpoklady!P$71</f>
        <v>72840264.397964239</v>
      </c>
      <c r="Q212" s="11">
        <f>Q161*Q59*Předpoklady!Q$71</f>
        <v>70520090.480416015</v>
      </c>
      <c r="R212" s="11">
        <f>R161*R59*Předpoklady!R$71</f>
        <v>67349488.821785584</v>
      </c>
      <c r="S212" s="11">
        <f>S161*S59*Předpoklady!S$71</f>
        <v>63204374.98924569</v>
      </c>
      <c r="T212" s="11">
        <f>T161*T59*Předpoklady!T$71</f>
        <v>58170273.016748145</v>
      </c>
      <c r="U212" s="11">
        <f>U161*U59*Předpoklady!U$71</f>
        <v>52249517.0514284</v>
      </c>
      <c r="V212" s="11">
        <f>V161*V59*Předpoklady!V$71</f>
        <v>53951236.047041453</v>
      </c>
      <c r="W212" s="11">
        <f>W161*W59*Předpoklady!W$71</f>
        <v>55633123.618774503</v>
      </c>
      <c r="X212" s="12">
        <f>X161*X59*Předpoklady!X$71</f>
        <v>57348405.501852587</v>
      </c>
    </row>
    <row r="213" spans="1:24" x14ac:dyDescent="0.2">
      <c r="A213" s="15" t="s">
        <v>5</v>
      </c>
      <c r="B213" s="62">
        <f t="shared" si="63"/>
        <v>160497871.43939924</v>
      </c>
      <c r="C213" s="11">
        <f>C162*C60*Předpoklady!C$71</f>
        <v>155586253.49110219</v>
      </c>
      <c r="D213" s="11">
        <f>D162*D60*Předpoklady!D$71</f>
        <v>149702644.1278486</v>
      </c>
      <c r="E213" s="11">
        <f>E162*E60*Předpoklady!E$71</f>
        <v>150312893.06402168</v>
      </c>
      <c r="F213" s="11">
        <f>F162*F60*Předpoklady!F$71</f>
        <v>154958560.951693</v>
      </c>
      <c r="G213" s="11">
        <f>G162*G60*Předpoklady!G$71</f>
        <v>155071021.16114882</v>
      </c>
      <c r="H213" s="11">
        <f>H162*H60*Předpoklady!H$71</f>
        <v>155804071.0385446</v>
      </c>
      <c r="I213" s="11">
        <f>I162*I60*Předpoklady!I$71</f>
        <v>157235967.40574557</v>
      </c>
      <c r="J213" s="11">
        <f>J162*J60*Předpoklady!J$71</f>
        <v>159467858.57543933</v>
      </c>
      <c r="K213" s="11">
        <f>K162*K60*Předpoklady!K$71</f>
        <v>163063433.24752218</v>
      </c>
      <c r="L213" s="11">
        <f>L162*L60*Předpoklady!L$71</f>
        <v>163507731.01660359</v>
      </c>
      <c r="M213" s="11">
        <f>M162*M60*Předpoklady!M$71</f>
        <v>161829576.46409571</v>
      </c>
      <c r="N213" s="11">
        <f>N162*N60*Předpoklady!N$71</f>
        <v>156665215.609602</v>
      </c>
      <c r="O213" s="11">
        <f>O162*O60*Předpoklady!O$71</f>
        <v>146843783.56925729</v>
      </c>
      <c r="P213" s="11">
        <f>P162*P60*Předpoklady!P$71</f>
        <v>132476631.6680212</v>
      </c>
      <c r="Q213" s="11">
        <f>Q162*Q60*Předpoklady!Q$71</f>
        <v>124326797.15194106</v>
      </c>
      <c r="R213" s="11">
        <f>R162*R60*Předpoklady!R$71</f>
        <v>115513328.25859691</v>
      </c>
      <c r="S213" s="11">
        <f>S162*S60*Předpoklady!S$71</f>
        <v>106659177.37148225</v>
      </c>
      <c r="T213" s="11">
        <f>T162*T60*Předpoklady!T$71</f>
        <v>98220962.79875882</v>
      </c>
      <c r="U213" s="11">
        <f>U162*U60*Předpoklady!U$71</f>
        <v>89850431.102313325</v>
      </c>
      <c r="V213" s="11">
        <f>V162*V60*Předpoklady!V$71</f>
        <v>94952487.695915923</v>
      </c>
      <c r="W213" s="11">
        <f>W162*W60*Předpoklady!W$71</f>
        <v>99907850.101755098</v>
      </c>
      <c r="X213" s="12">
        <f>X162*X60*Předpoklady!X$71</f>
        <v>104476252.98156951</v>
      </c>
    </row>
    <row r="214" spans="1:24" x14ac:dyDescent="0.2">
      <c r="A214" s="15" t="s">
        <v>6</v>
      </c>
      <c r="B214" s="62">
        <f t="shared" si="63"/>
        <v>260996324.35750908</v>
      </c>
      <c r="C214" s="11">
        <f>C163*C61*Předpoklady!C$71</f>
        <v>260763927.47815639</v>
      </c>
      <c r="D214" s="11">
        <f>D163*D61*Předpoklady!D$71</f>
        <v>248234184.11371031</v>
      </c>
      <c r="E214" s="11">
        <f>E163*E61*Předpoklady!E$71</f>
        <v>238812292.07693791</v>
      </c>
      <c r="F214" s="11">
        <f>F163*F61*Předpoklady!F$71</f>
        <v>233940693.77957189</v>
      </c>
      <c r="G214" s="11">
        <f>G163*G61*Předpoklady!G$71</f>
        <v>222669282.13486397</v>
      </c>
      <c r="H214" s="11">
        <f>H163*H61*Předpoklady!H$71</f>
        <v>213371856.92141122</v>
      </c>
      <c r="I214" s="11">
        <f>I163*I61*Předpoklady!I$71</f>
        <v>208405718.58649474</v>
      </c>
      <c r="J214" s="11">
        <f>J163*J61*Předpoklady!J$71</f>
        <v>206258867.75330403</v>
      </c>
      <c r="K214" s="11">
        <f>K163*K61*Předpoklady!K$71</f>
        <v>204715003.99308589</v>
      </c>
      <c r="L214" s="11">
        <f>L163*L61*Předpoklady!L$71</f>
        <v>198237674.31029093</v>
      </c>
      <c r="M214" s="11">
        <f>M163*M61*Předpoklady!M$71</f>
        <v>191437974.12201011</v>
      </c>
      <c r="N214" s="11">
        <f>N163*N61*Předpoklady!N$71</f>
        <v>184126144.41257846</v>
      </c>
      <c r="O214" s="11">
        <f>O163*O61*Předpoklady!O$71</f>
        <v>176043871.90816638</v>
      </c>
      <c r="P214" s="11">
        <f>P163*P61*Předpoklady!P$71</f>
        <v>167248954.94642422</v>
      </c>
      <c r="Q214" s="11">
        <f>Q163*Q61*Předpoklady!Q$71</f>
        <v>168531039.89425617</v>
      </c>
      <c r="R214" s="11">
        <f>R163*R61*Předpoklady!R$71</f>
        <v>167656462.41635299</v>
      </c>
      <c r="S214" s="11">
        <f>S163*S61*Předpoklady!S$71</f>
        <v>163210648.6304338</v>
      </c>
      <c r="T214" s="11">
        <f>T163*T61*Předpoklady!T$71</f>
        <v>153932223.10625887</v>
      </c>
      <c r="U214" s="11">
        <f>U163*U61*Předpoklady!U$71</f>
        <v>139822137.92269987</v>
      </c>
      <c r="V214" s="11">
        <f>V163*V61*Předpoklady!V$71</f>
        <v>144971368.07774177</v>
      </c>
      <c r="W214" s="11">
        <f>W163*W61*Předpoklady!W$71</f>
        <v>150183621.50524896</v>
      </c>
      <c r="X214" s="12">
        <f>X163*X61*Předpoklady!X$71</f>
        <v>156324639.71094704</v>
      </c>
    </row>
    <row r="215" spans="1:24" x14ac:dyDescent="0.2">
      <c r="A215" s="15" t="s">
        <v>7</v>
      </c>
      <c r="B215" s="62">
        <f t="shared" si="63"/>
        <v>308761078.45765704</v>
      </c>
      <c r="C215" s="11">
        <f>C164*C62*Předpoklady!C$71</f>
        <v>311451204.72200638</v>
      </c>
      <c r="D215" s="11">
        <f>D164*D62*Předpoklady!D$71</f>
        <v>304031703.67979187</v>
      </c>
      <c r="E215" s="11">
        <f>E164*E62*Předpoklady!E$71</f>
        <v>305475346.81985569</v>
      </c>
      <c r="F215" s="11">
        <f>F164*F62*Předpoklady!F$71</f>
        <v>312238241.6483587</v>
      </c>
      <c r="G215" s="11">
        <f>G164*G62*Předpoklady!G$71</f>
        <v>307312045.96446395</v>
      </c>
      <c r="H215" s="11">
        <f>H164*H62*Předpoklady!H$71</f>
        <v>299303106.22431833</v>
      </c>
      <c r="I215" s="11">
        <f>I164*I62*Předpoklady!I$71</f>
        <v>286012451.03313881</v>
      </c>
      <c r="J215" s="11">
        <f>J164*J62*Předpoklady!J$71</f>
        <v>268383857.34078902</v>
      </c>
      <c r="K215" s="11">
        <f>K164*K62*Předpoklady!K$71</f>
        <v>250614279.43125659</v>
      </c>
      <c r="L215" s="11">
        <f>L164*L62*Předpoklady!L$71</f>
        <v>228567046.22596484</v>
      </c>
      <c r="M215" s="11">
        <f>M164*M62*Předpoklady!M$71</f>
        <v>208459630.48963994</v>
      </c>
      <c r="N215" s="11">
        <f>N164*N62*Předpoklady!N$71</f>
        <v>192031235.33377013</v>
      </c>
      <c r="O215" s="11">
        <f>O164*O62*Předpoklady!O$71</f>
        <v>177235048.01612791</v>
      </c>
      <c r="P215" s="11">
        <f>P164*P62*Předpoklady!P$71</f>
        <v>161709498.60130104</v>
      </c>
      <c r="Q215" s="11">
        <f>Q164*Q62*Předpoklady!Q$71</f>
        <v>155727432.49031577</v>
      </c>
      <c r="R215" s="11">
        <f>R164*R62*Předpoklady!R$71</f>
        <v>149495547.59044078</v>
      </c>
      <c r="S215" s="11">
        <f>S164*S62*Předpoklady!S$71</f>
        <v>142869041.13873765</v>
      </c>
      <c r="T215" s="11">
        <f>T164*T62*Předpoklady!T$71</f>
        <v>135655030.27836144</v>
      </c>
      <c r="U215" s="11">
        <f>U164*U62*Předpoklady!U$71</f>
        <v>127894117.51580104</v>
      </c>
      <c r="V215" s="11">
        <f>V164*V62*Předpoklady!V$71</f>
        <v>140225167.50924775</v>
      </c>
      <c r="W215" s="11">
        <f>W164*W62*Předpoklady!W$71</f>
        <v>153214251.19579145</v>
      </c>
      <c r="X215" s="12">
        <f>X164*X62*Předpoklady!X$71</f>
        <v>165738394.89754876</v>
      </c>
    </row>
    <row r="216" spans="1:24" x14ac:dyDescent="0.2">
      <c r="A216" s="15" t="s">
        <v>8</v>
      </c>
      <c r="B216" s="62">
        <f t="shared" si="63"/>
        <v>380214375.98459017</v>
      </c>
      <c r="C216" s="11">
        <f>C165*C63*Předpoklady!C$71</f>
        <v>371676904.51454669</v>
      </c>
      <c r="D216" s="11">
        <f>D165*D63*Předpoklady!D$71</f>
        <v>356873159.98582971</v>
      </c>
      <c r="E216" s="11">
        <f>E165*E63*Předpoklady!E$71</f>
        <v>356495487.38483083</v>
      </c>
      <c r="F216" s="11">
        <f>F165*F63*Předpoklady!F$71</f>
        <v>364317722.69761544</v>
      </c>
      <c r="G216" s="11">
        <f>G165*G63*Předpoklady!G$71</f>
        <v>360644115.62167227</v>
      </c>
      <c r="H216" s="11">
        <f>H165*H63*Předpoklady!H$71</f>
        <v>355671417.51217461</v>
      </c>
      <c r="I216" s="11">
        <f>I165*I63*Předpoklady!I$71</f>
        <v>349109799.37370545</v>
      </c>
      <c r="J216" s="11">
        <f>J165*J63*Předpoklady!J$71</f>
        <v>342460580.65427852</v>
      </c>
      <c r="K216" s="11">
        <f>K165*K63*Předpoklady!K$71</f>
        <v>333953444.32993168</v>
      </c>
      <c r="L216" s="11">
        <f>L165*L63*Předpoklady!L$71</f>
        <v>315262699.89532274</v>
      </c>
      <c r="M216" s="11">
        <f>M165*M63*Předpoklady!M$71</f>
        <v>292689727.53393853</v>
      </c>
      <c r="N216" s="11">
        <f>N165*N63*Předpoklady!N$71</f>
        <v>264571791.58791769</v>
      </c>
      <c r="O216" s="11">
        <f>O165*O63*Předpoklady!O$71</f>
        <v>232488330.05583656</v>
      </c>
      <c r="P216" s="11">
        <f>P165*P63*Předpoklady!P$71</f>
        <v>200491043.43490008</v>
      </c>
      <c r="Q216" s="11">
        <f>Q165*Q63*Předpoklady!Q$71</f>
        <v>182696207.66597834</v>
      </c>
      <c r="R216" s="11">
        <f>R165*R63*Předpoklady!R$71</f>
        <v>166430380.30620673</v>
      </c>
      <c r="S216" s="11">
        <f>S165*S63*Předpoklady!S$71</f>
        <v>153023858.87747541</v>
      </c>
      <c r="T216" s="11">
        <f>T165*T63*Předpoklady!T$71</f>
        <v>140872323.37409189</v>
      </c>
      <c r="U216" s="11">
        <f>U165*U63*Předpoklady!U$71</f>
        <v>128143902.92018385</v>
      </c>
      <c r="V216" s="11">
        <f>V165*V63*Předpoklady!V$71</f>
        <v>134918866.52168289</v>
      </c>
      <c r="W216" s="11">
        <f>W165*W63*Předpoklady!W$71</f>
        <v>142882106.23933473</v>
      </c>
      <c r="X216" s="12">
        <f>X165*X63*Předpoklady!X$71</f>
        <v>152302410.10970247</v>
      </c>
    </row>
    <row r="217" spans="1:24" x14ac:dyDescent="0.2">
      <c r="A217" s="15" t="s">
        <v>9</v>
      </c>
      <c r="B217" s="62">
        <f t="shared" si="63"/>
        <v>449165989.67905307</v>
      </c>
      <c r="C217" s="11">
        <f>C166*C64*Předpoklady!C$71</f>
        <v>451191037.20894176</v>
      </c>
      <c r="D217" s="11">
        <f>D166*D64*Předpoklady!D$71</f>
        <v>433091010.18011677</v>
      </c>
      <c r="E217" s="11">
        <f>E166*E64*Předpoklady!E$71</f>
        <v>421612778.74385405</v>
      </c>
      <c r="F217" s="11">
        <f>F166*F64*Předpoklady!F$71</f>
        <v>417333616.05839264</v>
      </c>
      <c r="G217" s="11">
        <f>G166*G64*Předpoklady!G$71</f>
        <v>400133359.64422351</v>
      </c>
      <c r="H217" s="11">
        <f>H166*H64*Předpoklady!H$71</f>
        <v>383262129.64769989</v>
      </c>
      <c r="I217" s="11">
        <f>I166*I64*Předpoklady!I$71</f>
        <v>370390118.6890583</v>
      </c>
      <c r="J217" s="11">
        <f>J166*J64*Předpoklady!J$71</f>
        <v>361728856.43290848</v>
      </c>
      <c r="K217" s="11">
        <f>K166*K64*Předpoklady!K$71</f>
        <v>353119681.13225794</v>
      </c>
      <c r="L217" s="11">
        <f>L166*L64*Předpoklady!L$71</f>
        <v>335663097.05539387</v>
      </c>
      <c r="M217" s="11">
        <f>M166*M64*Předpoklady!M$71</f>
        <v>315859034.29410183</v>
      </c>
      <c r="N217" s="11">
        <f>N166*N64*Předpoklady!N$71</f>
        <v>293446013.15115047</v>
      </c>
      <c r="O217" s="11">
        <f>O166*O64*Předpoklady!O$71</f>
        <v>269605353.13409877</v>
      </c>
      <c r="P217" s="11">
        <f>P166*P64*Předpoklady!P$71</f>
        <v>242817729.64855608</v>
      </c>
      <c r="Q217" s="11">
        <f>Q166*Q64*Předpoklady!Q$71</f>
        <v>229073996.68253228</v>
      </c>
      <c r="R217" s="11">
        <f>R166*R64*Předpoklady!R$71</f>
        <v>212528661.29195386</v>
      </c>
      <c r="S217" s="11">
        <f>S166*S64*Předpoklady!S$71</f>
        <v>191995965.08351111</v>
      </c>
      <c r="T217" s="11">
        <f>T166*T64*Předpoklady!T$71</f>
        <v>168619504.63117555</v>
      </c>
      <c r="U217" s="11">
        <f>U166*U64*Předpoklady!U$71</f>
        <v>145298804.21027851</v>
      </c>
      <c r="V217" s="11">
        <f>V166*V64*Předpoklady!V$71</f>
        <v>145092958.5480462</v>
      </c>
      <c r="W217" s="11">
        <f>W166*W64*Předpoklady!W$71</f>
        <v>146157622.6898956</v>
      </c>
      <c r="X217" s="12">
        <f>X166*X64*Předpoklady!X$71</f>
        <v>150218925.74409983</v>
      </c>
    </row>
    <row r="218" spans="1:24" x14ac:dyDescent="0.2">
      <c r="A218" s="15" t="s">
        <v>10</v>
      </c>
      <c r="B218" s="62">
        <f t="shared" si="63"/>
        <v>334441892.53048289</v>
      </c>
      <c r="C218" s="11">
        <f>C167*C65*Předpoklady!C$71</f>
        <v>357400854.8715626</v>
      </c>
      <c r="D218" s="11">
        <f>D167*D65*Předpoklady!D$71</f>
        <v>368735679.95685071</v>
      </c>
      <c r="E218" s="11">
        <f>E167*E65*Předpoklady!E$71</f>
        <v>385798641.50848913</v>
      </c>
      <c r="F218" s="11">
        <f>F167*F65*Předpoklady!F$71</f>
        <v>405854857.92021424</v>
      </c>
      <c r="G218" s="11">
        <f>G167*G65*Předpoklady!G$71</f>
        <v>405478064.94372845</v>
      </c>
      <c r="H218" s="11">
        <f>H167*H65*Předpoklady!H$71</f>
        <v>396460564.83449209</v>
      </c>
      <c r="I218" s="11">
        <f>I167*I65*Předpoklady!I$71</f>
        <v>380489106.08031195</v>
      </c>
      <c r="J218" s="11">
        <f>J167*J65*Předpoklady!J$71</f>
        <v>359794789.45504928</v>
      </c>
      <c r="K218" s="11">
        <f>K167*K65*Předpoklady!K$71</f>
        <v>338043539.76062751</v>
      </c>
      <c r="L218" s="11">
        <f>L167*L65*Předpoklady!L$71</f>
        <v>309265511.40605527</v>
      </c>
      <c r="M218" s="11">
        <f>M167*M65*Předpoklady!M$71</f>
        <v>280866795.4635371</v>
      </c>
      <c r="N218" s="11">
        <f>N167*N65*Předpoklady!N$71</f>
        <v>255265312.13857687</v>
      </c>
      <c r="O218" s="11">
        <f>O167*O65*Předpoklady!O$71</f>
        <v>231966854.36180651</v>
      </c>
      <c r="P218" s="11">
        <f>P167*P65*Předpoklady!P$71</f>
        <v>207764281.02029103</v>
      </c>
      <c r="Q218" s="11">
        <f>Q167*Q65*Předpoklady!Q$71</f>
        <v>196046071.66350675</v>
      </c>
      <c r="R218" s="11">
        <f>R167*R65*Předpoklady!R$71</f>
        <v>183108743.21092635</v>
      </c>
      <c r="S218" s="11">
        <f>S167*S65*Předpoklady!S$71</f>
        <v>168831001.53609106</v>
      </c>
      <c r="T218" s="11">
        <f>T167*T65*Předpoklady!T$71</f>
        <v>153910874.19195014</v>
      </c>
      <c r="U218" s="11">
        <f>U167*U65*Předpoklady!U$71</f>
        <v>137504274.39179173</v>
      </c>
      <c r="V218" s="11">
        <f>V167*V65*Předpoklady!V$71</f>
        <v>141128555.24946475</v>
      </c>
      <c r="W218" s="11">
        <f>W167*W65*Předpoklady!W$71</f>
        <v>143764456.60515824</v>
      </c>
      <c r="X218" s="12">
        <f>X167*X65*Předpoklady!X$71</f>
        <v>144221706.35802156</v>
      </c>
    </row>
    <row r="219" spans="1:24" x14ac:dyDescent="0.2">
      <c r="A219" s="15" t="s">
        <v>11</v>
      </c>
      <c r="B219" s="62">
        <f t="shared" si="63"/>
        <v>334802221.89454508</v>
      </c>
      <c r="C219" s="11">
        <f>C168*C66*Předpoklady!C$71</f>
        <v>332854891.5743683</v>
      </c>
      <c r="D219" s="11">
        <f>D168*D66*Předpoklady!D$71</f>
        <v>324569664.68468237</v>
      </c>
      <c r="E219" s="11">
        <f>E168*E66*Předpoklady!E$71</f>
        <v>330133210.66683626</v>
      </c>
      <c r="F219" s="11">
        <f>F168*F66*Předpoklady!F$71</f>
        <v>347604213.02295989</v>
      </c>
      <c r="G219" s="11">
        <f>G168*G66*Předpoklady!G$71</f>
        <v>360586869.93819761</v>
      </c>
      <c r="H219" s="11">
        <f>H168*H66*Předpoklady!H$71</f>
        <v>377250819.2367155</v>
      </c>
      <c r="I219" s="11">
        <f>I168*I66*Předpoklady!I$71</f>
        <v>391325497.22484368</v>
      </c>
      <c r="J219" s="11">
        <f>J168*J66*Předpoklady!J$71</f>
        <v>399871677.12072307</v>
      </c>
      <c r="K219" s="11">
        <f>K168*K66*Předpoklady!K$71</f>
        <v>401449805.58481967</v>
      </c>
      <c r="L219" s="11">
        <f>L168*L66*Předpoklady!L$71</f>
        <v>384810634.83270407</v>
      </c>
      <c r="M219" s="11">
        <f>M168*M66*Předpoklady!M$71</f>
        <v>358744551.20104825</v>
      </c>
      <c r="N219" s="11">
        <f>N168*N66*Předpoklady!N$71</f>
        <v>325648538.63037127</v>
      </c>
      <c r="O219" s="11">
        <f>O168*O66*Předpoklady!O$71</f>
        <v>288228797.12543064</v>
      </c>
      <c r="P219" s="11">
        <f>P168*P66*Předpoklady!P$71</f>
        <v>249954507.58833024</v>
      </c>
      <c r="Q219" s="11">
        <f>Q168*Q66*Předpoklady!Q$71</f>
        <v>228372409.4616994</v>
      </c>
      <c r="R219" s="11">
        <f>R168*R66*Předpoklady!R$71</f>
        <v>207112438.45464411</v>
      </c>
      <c r="S219" s="11">
        <f>S168*S66*Předpoklady!S$71</f>
        <v>187935293.13404027</v>
      </c>
      <c r="T219" s="11">
        <f>T168*T66*Předpoklady!T$71</f>
        <v>170459408.48594004</v>
      </c>
      <c r="U219" s="11">
        <f>U168*U66*Předpoklady!U$71</f>
        <v>152336402.56381884</v>
      </c>
      <c r="V219" s="11">
        <f>V168*V66*Předpoklady!V$71</f>
        <v>157296294.72400722</v>
      </c>
      <c r="W219" s="11">
        <f>W168*W66*Předpoklady!W$71</f>
        <v>162242990.51824287</v>
      </c>
      <c r="X219" s="12">
        <f>X168*X66*Předpoklady!X$71</f>
        <v>167058133.57315859</v>
      </c>
    </row>
    <row r="220" spans="1:24" x14ac:dyDescent="0.2">
      <c r="A220" s="15" t="s">
        <v>12</v>
      </c>
      <c r="B220" s="62">
        <f t="shared" si="63"/>
        <v>326143027.25859725</v>
      </c>
      <c r="C220" s="11">
        <f>C169*C67*Předpoklady!C$71</f>
        <v>332556683.79739207</v>
      </c>
      <c r="D220" s="11">
        <f>D169*D67*Předpoklady!D$71</f>
        <v>330579774.37657136</v>
      </c>
      <c r="E220" s="11">
        <f>E169*E67*Předpoklady!E$71</f>
        <v>332885286.16476852</v>
      </c>
      <c r="F220" s="11">
        <f>F169*F67*Předpoklady!F$71</f>
        <v>338851773.01984268</v>
      </c>
      <c r="G220" s="11">
        <f>G169*G67*Předpoklady!G$71</f>
        <v>329393853.25145257</v>
      </c>
      <c r="H220" s="11">
        <f>H169*H67*Předpoklady!H$71</f>
        <v>316552021.41011155</v>
      </c>
      <c r="I220" s="11">
        <f>I169*I67*Předpoklady!I$71</f>
        <v>306311741.75249881</v>
      </c>
      <c r="J220" s="11">
        <f>J169*J67*Předpoklady!J$71</f>
        <v>300367263.54852855</v>
      </c>
      <c r="K220" s="11">
        <f>K169*K67*Předpoklady!K$71</f>
        <v>297900996.60884809</v>
      </c>
      <c r="L220" s="11">
        <f>L169*L67*Předpoklady!L$71</f>
        <v>292600117.56001735</v>
      </c>
      <c r="M220" s="11">
        <f>M169*M67*Předpoklady!M$71</f>
        <v>287995405.00045961</v>
      </c>
      <c r="N220" s="11">
        <f>N169*N67*Předpoklady!N$71</f>
        <v>278770069.27597922</v>
      </c>
      <c r="O220" s="11">
        <f>O169*O67*Předpoklady!O$71</f>
        <v>263020020.98200434</v>
      </c>
      <c r="P220" s="11">
        <f>P169*P67*Předpoklady!P$71</f>
        <v>240414063.30346879</v>
      </c>
      <c r="Q220" s="11">
        <f>Q169*Q67*Předpoklady!Q$71</f>
        <v>227020906.53234273</v>
      </c>
      <c r="R220" s="11">
        <f>R169*R67*Předpoklady!R$71</f>
        <v>208495904.31017661</v>
      </c>
      <c r="S220" s="11">
        <f>S169*S67*Předpoklady!S$71</f>
        <v>186426074.42110816</v>
      </c>
      <c r="T220" s="11">
        <f>T169*T67*Předpoklady!T$71</f>
        <v>162498957.92865545</v>
      </c>
      <c r="U220" s="11">
        <f>U169*U67*Předpoklady!U$71</f>
        <v>138745869.83107561</v>
      </c>
      <c r="V220" s="11">
        <f>V169*V67*Předpoklady!V$71</f>
        <v>136888410.70251364</v>
      </c>
      <c r="W220" s="11">
        <f>W169*W67*Předpoklady!W$71</f>
        <v>135297300.7779856</v>
      </c>
      <c r="X220" s="12">
        <f>X169*X67*Předpoklady!X$71</f>
        <v>135299311.68727636</v>
      </c>
    </row>
    <row r="221" spans="1:24" x14ac:dyDescent="0.2">
      <c r="A221" s="15" t="s">
        <v>13</v>
      </c>
      <c r="B221" s="62">
        <f t="shared" si="63"/>
        <v>355685505.53172803</v>
      </c>
      <c r="C221" s="11">
        <f>C170*C68*Předpoklady!C$71</f>
        <v>343426162.39946836</v>
      </c>
      <c r="D221" s="11">
        <f>D170*D68*Předpoklady!D$71</f>
        <v>320862444.86664343</v>
      </c>
      <c r="E221" s="11">
        <f>E170*E68*Předpoklady!E$71</f>
        <v>308636679.48005748</v>
      </c>
      <c r="F221" s="11">
        <f>F170*F68*Předpoklady!F$71</f>
        <v>305319546.17052966</v>
      </c>
      <c r="G221" s="11">
        <f>G170*G68*Předpoklady!G$71</f>
        <v>299728690.40973628</v>
      </c>
      <c r="H221" s="11">
        <f>H170*H68*Předpoklady!H$71</f>
        <v>302285434.44194382</v>
      </c>
      <c r="I221" s="11">
        <f>I170*I68*Předpoklady!I$71</f>
        <v>304913673.92815083</v>
      </c>
      <c r="J221" s="11">
        <f>J170*J68*Předpoklady!J$71</f>
        <v>302701678.20451748</v>
      </c>
      <c r="K221" s="11">
        <f>K170*K68*Předpoklady!K$71</f>
        <v>296792890.0778926</v>
      </c>
      <c r="L221" s="11">
        <f>L170*L68*Předpoklady!L$71</f>
        <v>279390532.19248313</v>
      </c>
      <c r="M221" s="11">
        <f>M170*M68*Předpoklady!M$71</f>
        <v>258432355.26241857</v>
      </c>
      <c r="N221" s="11">
        <f>N170*N68*Předpoklady!N$71</f>
        <v>238785932.94417879</v>
      </c>
      <c r="O221" s="11">
        <f>O170*O68*Předpoklady!O$71</f>
        <v>221228943.09318995</v>
      </c>
      <c r="P221" s="11">
        <f>P170*P68*Předpoklady!P$71</f>
        <v>204399435.72599012</v>
      </c>
      <c r="Q221" s="11">
        <f>Q170*Q68*Předpoklady!Q$71</f>
        <v>202341762.52064237</v>
      </c>
      <c r="R221" s="11">
        <f>R170*R68*Předpoklady!R$71</f>
        <v>200696336.63783628</v>
      </c>
      <c r="S221" s="11">
        <f>S170*S68*Předpoklady!S$71</f>
        <v>195715733.79812071</v>
      </c>
      <c r="T221" s="11">
        <f>T170*T68*Předpoklady!T$71</f>
        <v>185967511.1794256</v>
      </c>
      <c r="U221" s="11">
        <f>U170*U68*Předpoklady!U$71</f>
        <v>171126111.82604319</v>
      </c>
      <c r="V221" s="11">
        <f>V170*V68*Předpoklady!V$71</f>
        <v>178420305.21918738</v>
      </c>
      <c r="W221" s="11">
        <f>W170*W68*Předpoklady!W$71</f>
        <v>182609470.64452878</v>
      </c>
      <c r="X221" s="12">
        <f>X170*X68*Předpoklady!X$71</f>
        <v>184009177.49164268</v>
      </c>
    </row>
    <row r="222" spans="1:24" x14ac:dyDescent="0.2">
      <c r="A222" s="15" t="s">
        <v>14</v>
      </c>
      <c r="B222" s="62">
        <f t="shared" si="63"/>
        <v>237944685.74144372</v>
      </c>
      <c r="C222" s="11">
        <f>C171*C69*Předpoklady!C$71</f>
        <v>236761051.15268725</v>
      </c>
      <c r="D222" s="11">
        <f>D171*D69*Předpoklady!D$71</f>
        <v>229004958.23051354</v>
      </c>
      <c r="E222" s="11">
        <f>E171*E69*Předpoklady!E$71</f>
        <v>226104303.76701015</v>
      </c>
      <c r="F222" s="11">
        <f>F171*F69*Předpoklady!F$71</f>
        <v>226491835.73693269</v>
      </c>
      <c r="G222" s="11">
        <f>G171*G69*Předpoklady!G$71</f>
        <v>217728869.70232183</v>
      </c>
      <c r="H222" s="11">
        <f>H171*H69*Předpoklady!H$71</f>
        <v>206582771.27917978</v>
      </c>
      <c r="I222" s="11">
        <f>I171*I69*Předpoklady!I$71</f>
        <v>194656488.80613196</v>
      </c>
      <c r="J222" s="11">
        <f>J171*J69*Předpoklady!J$71</f>
        <v>183541355.29973075</v>
      </c>
      <c r="K222" s="11">
        <f>K171*K69*Předpoklady!K$71</f>
        <v>173935697.17792156</v>
      </c>
      <c r="L222" s="11">
        <f>L171*L69*Předpoklady!L$71</f>
        <v>164440879.90336797</v>
      </c>
      <c r="M222" s="11">
        <f>M171*M69*Předpoklady!M$71</f>
        <v>158664757.86853427</v>
      </c>
      <c r="N222" s="11">
        <f>N171*N69*Předpoklady!N$71</f>
        <v>151823657.57160985</v>
      </c>
      <c r="O222" s="11">
        <f>O171*O69*Předpoklady!O$71</f>
        <v>141448319.44629082</v>
      </c>
      <c r="P222" s="11">
        <f>P171*P69*Předpoklady!P$71</f>
        <v>128326610.3468276</v>
      </c>
      <c r="Q222" s="11">
        <f>Q171*Q69*Předpoklady!Q$71</f>
        <v>120951831.73708254</v>
      </c>
      <c r="R222" s="11">
        <f>R171*R69*Předpoklady!R$71</f>
        <v>112040517.52893026</v>
      </c>
      <c r="S222" s="11">
        <f>S171*S69*Předpoklady!S$71</f>
        <v>103669582.54279898</v>
      </c>
      <c r="T222" s="11">
        <f>T171*T69*Předpoklady!T$71</f>
        <v>96151883.1214986</v>
      </c>
      <c r="U222" s="11">
        <f>U171*U69*Předpoklady!U$71</f>
        <v>88898558.57953082</v>
      </c>
      <c r="V222" s="11">
        <f>V171*V69*Předpoklady!V$71</f>
        <v>96576039.916917235</v>
      </c>
      <c r="W222" s="11">
        <f>W171*W69*Předpoklady!W$71</f>
        <v>106080333.39607912</v>
      </c>
      <c r="X222" s="12">
        <f>X171*X69*Předpoklady!X$71</f>
        <v>115830297.63563356</v>
      </c>
    </row>
    <row r="223" spans="1:24" x14ac:dyDescent="0.2">
      <c r="A223" s="15" t="s">
        <v>15</v>
      </c>
      <c r="B223" s="62">
        <f t="shared" si="63"/>
        <v>160033758.11276424</v>
      </c>
      <c r="C223" s="11">
        <f>C172*C70*Předpoklady!C$71</f>
        <v>166309092.49350554</v>
      </c>
      <c r="D223" s="11">
        <f>D172*D70*Předpoklady!D$71</f>
        <v>167959381.19077912</v>
      </c>
      <c r="E223" s="11">
        <f>E172*E70*Předpoklady!E$71</f>
        <v>171693482.2849831</v>
      </c>
      <c r="F223" s="11">
        <f>F172*F70*Předpoklady!F$71</f>
        <v>175192937.29626113</v>
      </c>
      <c r="G223" s="11">
        <f>G172*G70*Předpoklady!G$71</f>
        <v>172693331.05970338</v>
      </c>
      <c r="H223" s="11">
        <f>H172*H70*Předpoklady!H$71</f>
        <v>170392615.75783306</v>
      </c>
      <c r="I223" s="11">
        <f>I172*I70*Předpoklady!I$71</f>
        <v>167607711.587571</v>
      </c>
      <c r="J223" s="11">
        <f>J172*J70*Předpoklady!J$71</f>
        <v>163616485.43535113</v>
      </c>
      <c r="K223" s="11">
        <f>K172*K70*Předpoklady!K$71</f>
        <v>158330251.48913226</v>
      </c>
      <c r="L223" s="11">
        <f>L172*L70*Předpoklady!L$71</f>
        <v>147780696.05507195</v>
      </c>
      <c r="M223" s="11">
        <f>M172*M70*Předpoklady!M$71</f>
        <v>135246439.89368394</v>
      </c>
      <c r="N223" s="11">
        <f>N172*N70*Předpoklady!N$71</f>
        <v>121943442.70858686</v>
      </c>
      <c r="O223" s="11">
        <f>O172*O70*Předpoklady!O$71</f>
        <v>108903923.39357477</v>
      </c>
      <c r="P223" s="11">
        <f>P172*P70*Předpoklady!P$71</f>
        <v>96406293.856112331</v>
      </c>
      <c r="Q223" s="11">
        <f>Q172*Q70*Předpoklady!Q$71</f>
        <v>92122833.994967461</v>
      </c>
      <c r="R223" s="11">
        <f>R172*R70*Předpoklady!R$71</f>
        <v>89809068.944400012</v>
      </c>
      <c r="S223" s="11">
        <f>S172*S70*Předpoklady!S$71</f>
        <v>86773297.098250836</v>
      </c>
      <c r="T223" s="11">
        <f>T172*T70*Předpoklady!T$71</f>
        <v>81583652.453404993</v>
      </c>
      <c r="U223" s="11">
        <f>U172*U70*Předpoklady!U$71</f>
        <v>74658707.79719612</v>
      </c>
      <c r="V223" s="11">
        <f>V172*V70*Předpoklady!V$71</f>
        <v>77856228.165016428</v>
      </c>
      <c r="W223" s="11">
        <f>W172*W70*Předpoklady!W$71</f>
        <v>80557867.734163508</v>
      </c>
      <c r="X223" s="12">
        <f>X172*X70*Předpoklady!X$71</f>
        <v>84207690.016182899</v>
      </c>
    </row>
    <row r="224" spans="1:24" x14ac:dyDescent="0.2">
      <c r="A224" s="15" t="s">
        <v>16</v>
      </c>
      <c r="B224" s="62">
        <f t="shared" si="63"/>
        <v>102357280.3886224</v>
      </c>
      <c r="C224" s="11">
        <f>C173*C71*Předpoklady!C$71</f>
        <v>110443649.32859123</v>
      </c>
      <c r="D224" s="11">
        <f>D173*D71*Předpoklady!D$71</f>
        <v>113264261.80037372</v>
      </c>
      <c r="E224" s="11">
        <f>E173*E71*Předpoklady!E$71</f>
        <v>120090948.53371163</v>
      </c>
      <c r="F224" s="11">
        <f>F173*F71*Předpoklady!F$71</f>
        <v>132796907.34201732</v>
      </c>
      <c r="G224" s="11">
        <f>G173*G71*Předpoklady!G$71</f>
        <v>139455703.67767179</v>
      </c>
      <c r="H224" s="11">
        <f>H173*H71*Předpoklady!H$71</f>
        <v>142746267.23864391</v>
      </c>
      <c r="I224" s="11">
        <f>I173*I71*Předpoklady!I$71</f>
        <v>145471963.30770019</v>
      </c>
      <c r="J224" s="11">
        <f>J173*J71*Předpoklady!J$71</f>
        <v>145988536.10317338</v>
      </c>
      <c r="K224" s="11">
        <f>K173*K71*Předpoklady!K$71</f>
        <v>143028841.89985809</v>
      </c>
      <c r="L224" s="11">
        <f>L173*L71*Předpoklady!L$71</f>
        <v>136074597.96046516</v>
      </c>
      <c r="M224" s="11">
        <f>M173*M71*Předpoklady!M$71</f>
        <v>128699281.03462188</v>
      </c>
      <c r="N224" s="11">
        <f>N173*N71*Předpoklady!N$71</f>
        <v>120350505.02916582</v>
      </c>
      <c r="O224" s="11">
        <f>O173*O71*Předpoklady!O$71</f>
        <v>110530287.59956615</v>
      </c>
      <c r="P224" s="11">
        <f>P173*P71*Předpoklady!P$71</f>
        <v>99219636.455927685</v>
      </c>
      <c r="Q224" s="11">
        <f>Q173*Q71*Předpoklady!Q$71</f>
        <v>92920298.765896142</v>
      </c>
      <c r="R224" s="11">
        <f>R173*R71*Předpoklady!R$71</f>
        <v>85290168.268899992</v>
      </c>
      <c r="S224" s="11">
        <f>S173*S71*Předpoklady!S$71</f>
        <v>77127747.708268732</v>
      </c>
      <c r="T224" s="11">
        <f>T173*T71*Předpoklady!T$71</f>
        <v>69100488.477254733</v>
      </c>
      <c r="U224" s="11">
        <f>U173*U71*Předpoklady!U$71</f>
        <v>61368208.671885066</v>
      </c>
      <c r="V224" s="11">
        <f>V173*V71*Předpoklady!V$71</f>
        <v>64532451.418242127</v>
      </c>
      <c r="W224" s="11">
        <f>W173*W71*Předpoklady!W$71</f>
        <v>69843340.923159927</v>
      </c>
      <c r="X224" s="12">
        <f>X173*X71*Předpoklady!X$71</f>
        <v>75702948.175862029</v>
      </c>
    </row>
    <row r="225" spans="1:24" x14ac:dyDescent="0.2">
      <c r="A225" s="15" t="s">
        <v>17</v>
      </c>
      <c r="B225" s="62">
        <f t="shared" si="63"/>
        <v>60054709.859400257</v>
      </c>
      <c r="C225" s="11">
        <f>C174*C72*Předpoklady!C$71</f>
        <v>62070254.616316594</v>
      </c>
      <c r="D225" s="11">
        <f>D174*D72*Předpoklady!D$71</f>
        <v>63827272.321690992</v>
      </c>
      <c r="E225" s="11">
        <f>E174*E72*Předpoklady!E$71</f>
        <v>68410841.006212026</v>
      </c>
      <c r="F225" s="11">
        <f>F174*F72*Předpoklady!F$71</f>
        <v>74768514.710513905</v>
      </c>
      <c r="G225" s="11">
        <f>G174*G72*Předpoklady!G$71</f>
        <v>79827956.021872237</v>
      </c>
      <c r="H225" s="11">
        <f>H174*H72*Předpoklady!H$71</f>
        <v>85328070.867367432</v>
      </c>
      <c r="I225" s="11">
        <f>I174*I72*Předpoklady!I$71</f>
        <v>88816331.828419864</v>
      </c>
      <c r="J225" s="11">
        <f>J174*J72*Předpoklady!J$71</f>
        <v>93042559.510837078</v>
      </c>
      <c r="K225" s="11">
        <f>K174*K72*Předpoklady!K$71</f>
        <v>99367562.271388054</v>
      </c>
      <c r="L225" s="11">
        <f>L174*L72*Předpoklady!L$71</f>
        <v>101205010.26468572</v>
      </c>
      <c r="M225" s="11">
        <f>M174*M72*Předpoklady!M$71</f>
        <v>99730463.340204522</v>
      </c>
      <c r="N225" s="11">
        <f>N174*N72*Předpoklady!N$71</f>
        <v>96924828.939371973</v>
      </c>
      <c r="O225" s="11">
        <f>O174*O72*Předpoklady!O$71</f>
        <v>91857310.548999667</v>
      </c>
      <c r="P225" s="11">
        <f>P174*P72*Předpoklady!P$71</f>
        <v>83945413.566523582</v>
      </c>
      <c r="Q225" s="11">
        <f>Q174*Q72*Předpoklady!Q$71</f>
        <v>80594500.915716693</v>
      </c>
      <c r="R225" s="11">
        <f>R174*R72*Předpoklady!R$71</f>
        <v>76856040.175570175</v>
      </c>
      <c r="S225" s="11">
        <f>S174*S72*Předpoklady!S$71</f>
        <v>72434182.163166925</v>
      </c>
      <c r="T225" s="11">
        <f>T174*T72*Předpoklady!T$71</f>
        <v>67044162.924889937</v>
      </c>
      <c r="U225" s="11">
        <f>U174*U72*Předpoklady!U$71</f>
        <v>60630960.9520059</v>
      </c>
      <c r="V225" s="11">
        <f>V174*V72*Předpoklady!V$71</f>
        <v>62706596.835434891</v>
      </c>
      <c r="W225" s="11">
        <f>W174*W72*Předpoklady!W$71</f>
        <v>64111700.464054383</v>
      </c>
      <c r="X225" s="12">
        <f>X174*X72*Předpoklady!X$71</f>
        <v>65326490.209183514</v>
      </c>
    </row>
    <row r="226" spans="1:24" x14ac:dyDescent="0.2">
      <c r="A226" s="15" t="s">
        <v>18</v>
      </c>
      <c r="B226" s="62">
        <f t="shared" si="63"/>
        <v>37745920.02952785</v>
      </c>
      <c r="C226" s="11">
        <f>C175*C73*Předpoklady!C$71</f>
        <v>38746695.311646089</v>
      </c>
      <c r="D226" s="11">
        <f>D175*D73*Předpoklady!D$71</f>
        <v>38402935.617214739</v>
      </c>
      <c r="E226" s="11">
        <f>E175*E73*Předpoklady!E$71</f>
        <v>38777808.576969706</v>
      </c>
      <c r="F226" s="11">
        <f>F175*F73*Předpoklady!F$71</f>
        <v>40000689.335624665</v>
      </c>
      <c r="G226" s="11">
        <f>G175*G73*Předpoklady!G$71</f>
        <v>40562608.131101474</v>
      </c>
      <c r="H226" s="11">
        <f>H175*H73*Předpoklady!H$71</f>
        <v>41741507.110444523</v>
      </c>
      <c r="I226" s="11">
        <f>I175*I73*Předpoklady!I$71</f>
        <v>43863137.273717657</v>
      </c>
      <c r="J226" s="11">
        <f>J175*J73*Předpoklady!J$71</f>
        <v>46652220.251119345</v>
      </c>
      <c r="K226" s="11">
        <f>K175*K73*Předpoklady!K$71</f>
        <v>49308543.550304547</v>
      </c>
      <c r="L226" s="11">
        <f>L175*L73*Předpoklady!L$71</f>
        <v>51195042.196014047</v>
      </c>
      <c r="M226" s="11">
        <f>M175*M73*Předpoklady!M$71</f>
        <v>52855469.753012232</v>
      </c>
      <c r="N226" s="11">
        <f>N175*N73*Předpoklady!N$71</f>
        <v>52617016.190481327</v>
      </c>
      <c r="O226" s="11">
        <f>O175*O73*Předpoklady!O$71</f>
        <v>52281167.639745951</v>
      </c>
      <c r="P226" s="11">
        <f>P175*P73*Předpoklady!P$71</f>
        <v>52272668.805868484</v>
      </c>
      <c r="Q226" s="11">
        <f>Q175*Q73*Předpoklady!Q$71</f>
        <v>53817679.908187166</v>
      </c>
      <c r="R226" s="11">
        <f>R175*R73*Předpoklady!R$71</f>
        <v>53502673.509205125</v>
      </c>
      <c r="S226" s="11">
        <f>S175*S73*Předpoklady!S$71</f>
        <v>52343698.912423275</v>
      </c>
      <c r="T226" s="11">
        <f>T175*T73*Předpoklady!T$71</f>
        <v>50003543.601819485</v>
      </c>
      <c r="U226" s="11">
        <f>U175*U73*Předpoklady!U$71</f>
        <v>46179343.255238883</v>
      </c>
      <c r="V226" s="11">
        <f>V175*V73*Předpoklady!V$71</f>
        <v>49130704.685643502</v>
      </c>
      <c r="W226" s="11">
        <f>W175*W73*Předpoklady!W$71</f>
        <v>52329291.055872358</v>
      </c>
      <c r="X226" s="12">
        <f>X175*X73*Předpoklady!X$71</f>
        <v>55685468.821668655</v>
      </c>
    </row>
    <row r="227" spans="1:24" x14ac:dyDescent="0.2">
      <c r="A227" s="15" t="s">
        <v>19</v>
      </c>
      <c r="B227" s="62">
        <f t="shared" si="63"/>
        <v>13118585.119763859</v>
      </c>
      <c r="C227" s="11">
        <f>C176*C74*Předpoklady!C$71</f>
        <v>14183959.983468764</v>
      </c>
      <c r="D227" s="11">
        <f>D176*D74*Předpoklady!D$71</f>
        <v>14996129.783887036</v>
      </c>
      <c r="E227" s="11">
        <f>E176*E74*Předpoklady!E$71</f>
        <v>16108903.19393589</v>
      </c>
      <c r="F227" s="11">
        <f>F176*F74*Předpoklady!F$71</f>
        <v>17439075.023205251</v>
      </c>
      <c r="G227" s="11">
        <f>G176*G74*Předpoklady!G$71</f>
        <v>17975504.993117727</v>
      </c>
      <c r="H227" s="11">
        <f>H176*H74*Předpoklady!H$71</f>
        <v>18216688.097026933</v>
      </c>
      <c r="I227" s="11">
        <f>I176*I74*Předpoklady!I$71</f>
        <v>18302507.934985049</v>
      </c>
      <c r="J227" s="11">
        <f>J176*J74*Předpoklady!J$71</f>
        <v>18246341.590176053</v>
      </c>
      <c r="K227" s="11">
        <f>K176*K74*Předpoklady!K$71</f>
        <v>18181480.09246169</v>
      </c>
      <c r="L227" s="11">
        <f>L176*L74*Předpoklady!L$71</f>
        <v>17938209.178970564</v>
      </c>
      <c r="M227" s="11">
        <f>M176*M74*Předpoklady!M$71</f>
        <v>17849718.184722986</v>
      </c>
      <c r="N227" s="11">
        <f>N176*N74*Předpoklady!N$71</f>
        <v>18014602.275345042</v>
      </c>
      <c r="O227" s="11">
        <f>O176*O74*Předpoklady!O$71</f>
        <v>18173060.024607178</v>
      </c>
      <c r="P227" s="11">
        <f>P176*P74*Předpoklady!P$71</f>
        <v>17891973.028234977</v>
      </c>
      <c r="Q227" s="11">
        <f>Q176*Q74*Předpoklady!Q$71</f>
        <v>18738309.289896455</v>
      </c>
      <c r="R227" s="11">
        <f>R176*R74*Předpoklady!R$71</f>
        <v>19505255.192763291</v>
      </c>
      <c r="S227" s="11">
        <f>S176*S74*Předpoklady!S$71</f>
        <v>19513392.71665537</v>
      </c>
      <c r="T227" s="11">
        <f>T176*T74*Předpoklady!T$71</f>
        <v>19556609.175855637</v>
      </c>
      <c r="U227" s="11">
        <f>U176*U74*Předpoklady!U$71</f>
        <v>19755270.981115986</v>
      </c>
      <c r="V227" s="11">
        <f>V176*V74*Předpoklady!V$71</f>
        <v>22450361.713775903</v>
      </c>
      <c r="W227" s="11">
        <f>W176*W74*Předpoklady!W$71</f>
        <v>24780299.196086835</v>
      </c>
      <c r="X227" s="12">
        <f>X176*X74*Předpoklady!X$71</f>
        <v>27158054.707295079</v>
      </c>
    </row>
    <row r="228" spans="1:24" x14ac:dyDescent="0.2">
      <c r="A228" s="15" t="s">
        <v>20</v>
      </c>
      <c r="B228" s="62">
        <f t="shared" si="63"/>
        <v>2956279.9974158481</v>
      </c>
      <c r="C228" s="11">
        <f>C177*C75*Předpoklady!C$71</f>
        <v>3359723.7534249742</v>
      </c>
      <c r="D228" s="11">
        <f>D177*D75*Předpoklady!D$71</f>
        <v>3596988.9854286332</v>
      </c>
      <c r="E228" s="11">
        <f>E177*E75*Předpoklady!E$71</f>
        <v>3913379.259345795</v>
      </c>
      <c r="F228" s="11">
        <f>F177*F75*Předpoklady!F$71</f>
        <v>4334666.2995869648</v>
      </c>
      <c r="G228" s="11">
        <f>G177*G75*Předpoklady!G$71</f>
        <v>4668490.0664582932</v>
      </c>
      <c r="H228" s="11">
        <f>H177*H75*Předpoklady!H$71</f>
        <v>5011473.2713408973</v>
      </c>
      <c r="I228" s="11">
        <f>I177*I75*Předpoklady!I$71</f>
        <v>5373376.8798163868</v>
      </c>
      <c r="J228" s="11">
        <f>J177*J75*Předpoklady!J$71</f>
        <v>5701206.4364813641</v>
      </c>
      <c r="K228" s="11">
        <f>K177*K75*Předpoklady!K$71</f>
        <v>5946624.8815663848</v>
      </c>
      <c r="L228" s="11">
        <f>L177*L75*Předpoklady!L$71</f>
        <v>5927969.4932911312</v>
      </c>
      <c r="M228" s="11">
        <f>M177*M75*Předpoklady!M$71</f>
        <v>5771842.8874713136</v>
      </c>
      <c r="N228" s="11">
        <f>N177*N75*Předpoklady!N$71</f>
        <v>5540576.8157019755</v>
      </c>
      <c r="O228" s="11">
        <f>O177*O75*Předpoklady!O$71</f>
        <v>5228904.2229716294</v>
      </c>
      <c r="P228" s="11">
        <f>P177*P75*Předpoklady!P$71</f>
        <v>4872693.0354034416</v>
      </c>
      <c r="Q228" s="11">
        <f>Q177*Q75*Předpoklady!Q$71</f>
        <v>4878192.8315209895</v>
      </c>
      <c r="R228" s="11">
        <f>R177*R75*Předpoklady!R$71</f>
        <v>4925096.3642138541</v>
      </c>
      <c r="S228" s="11">
        <f>S177*S75*Předpoklady!S$71</f>
        <v>5050780.5348155349</v>
      </c>
      <c r="T228" s="11">
        <f>T177*T75*Předpoklady!T$71</f>
        <v>5161123.513101602</v>
      </c>
      <c r="U228" s="11">
        <f>U177*U75*Předpoklady!U$71</f>
        <v>5118360.3801952926</v>
      </c>
      <c r="V228" s="11">
        <f>V177*V75*Předpoklady!V$71</f>
        <v>5934638.9902637731</v>
      </c>
      <c r="W228" s="11">
        <f>W177*W75*Předpoklady!W$71</f>
        <v>6898213.0924788872</v>
      </c>
      <c r="X228" s="12">
        <f>X177*X75*Předpoklady!X$71</f>
        <v>7754317.9674537005</v>
      </c>
    </row>
    <row r="229" spans="1:24" x14ac:dyDescent="0.2">
      <c r="A229" s="15" t="s">
        <v>21</v>
      </c>
      <c r="B229" s="63">
        <f t="shared" si="63"/>
        <v>1194425.88585</v>
      </c>
      <c r="C229" s="48">
        <f>C178*C76*Předpoklady!C$71</f>
        <v>1063301.4644182415</v>
      </c>
      <c r="D229" s="48">
        <f>D178*D76*Předpoklady!D$71</f>
        <v>942154.44321495038</v>
      </c>
      <c r="E229" s="48">
        <f>E178*E76*Předpoklady!E$71</f>
        <v>1103702.5015511315</v>
      </c>
      <c r="F229" s="48">
        <f>F178*F76*Předpoklady!F$71</f>
        <v>1331522.4550547402</v>
      </c>
      <c r="G229" s="48">
        <f>G178*G76*Předpoklady!G$71</f>
        <v>1532834.2966488102</v>
      </c>
      <c r="H229" s="48">
        <f>H178*H76*Předpoklady!H$71</f>
        <v>1702019.4009066937</v>
      </c>
      <c r="I229" s="48">
        <f>I178*I76*Předpoklady!I$71</f>
        <v>1826386.8808991453</v>
      </c>
      <c r="J229" s="48">
        <f>J178*J76*Předpoklady!J$71</f>
        <v>1968010.8102219587</v>
      </c>
      <c r="K229" s="48">
        <f>K178*K76*Předpoklady!K$71</f>
        <v>2116463.7655660375</v>
      </c>
      <c r="L229" s="48">
        <f>L178*L76*Předpoklady!L$71</f>
        <v>2219339.3729094067</v>
      </c>
      <c r="M229" s="48">
        <f>M178*M76*Předpoklady!M$71</f>
        <v>2305583.0142645463</v>
      </c>
      <c r="N229" s="48">
        <f>N178*N76*Předpoklady!N$71</f>
        <v>2366807.4117963696</v>
      </c>
      <c r="O229" s="48">
        <f>O178*O76*Předpoklady!O$71</f>
        <v>2370221.5211239709</v>
      </c>
      <c r="P229" s="48">
        <f>P178*P76*Předpoklady!P$71</f>
        <v>2308176.1524306904</v>
      </c>
      <c r="Q229" s="48">
        <f>Q178*Q76*Předpoklady!Q$71</f>
        <v>2322873.5207837718</v>
      </c>
      <c r="R229" s="48">
        <f>R178*R76*Předpoklady!R$71</f>
        <v>2279976.7023001402</v>
      </c>
      <c r="S229" s="48">
        <f>S178*S76*Předpoklady!S$71</f>
        <v>2212742.4387098164</v>
      </c>
      <c r="T229" s="48">
        <f>T178*T76*Předpoklady!T$71</f>
        <v>2107026.8187923133</v>
      </c>
      <c r="U229" s="48">
        <f>U178*U76*Předpoklady!U$71</f>
        <v>1987693.0753696109</v>
      </c>
      <c r="V229" s="48">
        <f>V178*V76*Předpoklady!V$71</f>
        <v>2214637.6597697116</v>
      </c>
      <c r="W229" s="48">
        <f>W178*W76*Předpoklady!W$71</f>
        <v>2508552.7046700642</v>
      </c>
      <c r="X229" s="64">
        <f>X178*X76*Předpoklady!X$71</f>
        <v>2921162.3561391765</v>
      </c>
    </row>
    <row r="230" spans="1:24" x14ac:dyDescent="0.2">
      <c r="A230" s="16" t="s">
        <v>24</v>
      </c>
      <c r="B230" s="67">
        <f>SUM(B209:B229)</f>
        <v>3735745793.0884614</v>
      </c>
      <c r="C230" s="67">
        <f t="shared" ref="C230:X230" si="64">SUM(C209:C229)</f>
        <v>3765185307.7767639</v>
      </c>
      <c r="D230" s="67">
        <f t="shared" si="64"/>
        <v>3683184293.0028157</v>
      </c>
      <c r="E230" s="67">
        <f t="shared" si="64"/>
        <v>3694653713.3428731</v>
      </c>
      <c r="F230" s="67">
        <f t="shared" si="64"/>
        <v>3778668488.5896907</v>
      </c>
      <c r="G230" s="67">
        <f t="shared" si="64"/>
        <v>3741570382.4282322</v>
      </c>
      <c r="H230" s="67">
        <f t="shared" si="64"/>
        <v>3697153243.5389447</v>
      </c>
      <c r="I230" s="67">
        <f t="shared" si="64"/>
        <v>3643702861.0331049</v>
      </c>
      <c r="J230" s="67">
        <f t="shared" si="64"/>
        <v>3579816665.4509706</v>
      </c>
      <c r="K230" s="67">
        <f t="shared" si="64"/>
        <v>3504233215.4856353</v>
      </c>
      <c r="L230" s="67">
        <f t="shared" si="64"/>
        <v>3336033375.3940735</v>
      </c>
      <c r="M230" s="67">
        <f t="shared" si="64"/>
        <v>3145534480.2733769</v>
      </c>
      <c r="N230" s="67">
        <f t="shared" si="64"/>
        <v>2932165818.8452344</v>
      </c>
      <c r="O230" s="67">
        <f t="shared" si="64"/>
        <v>2695477029.5896292</v>
      </c>
      <c r="P230" s="67">
        <f t="shared" si="64"/>
        <v>2434641441.4502811</v>
      </c>
      <c r="Q230" s="67">
        <f t="shared" si="64"/>
        <v>2314951101.447485</v>
      </c>
      <c r="R230" s="67">
        <f t="shared" si="64"/>
        <v>2181046947.7792521</v>
      </c>
      <c r="S230" s="67">
        <f t="shared" si="64"/>
        <v>2031845746.5458205</v>
      </c>
      <c r="T230" s="67">
        <f t="shared" si="64"/>
        <v>1866169868.8354948</v>
      </c>
      <c r="U230" s="67">
        <f t="shared" si="64"/>
        <v>1682939238.3800938</v>
      </c>
      <c r="V230" s="67">
        <f t="shared" si="64"/>
        <v>1751214736.0463119</v>
      </c>
      <c r="W230" s="67">
        <f t="shared" si="64"/>
        <v>1821669894.7178087</v>
      </c>
      <c r="X230" s="67">
        <f t="shared" si="64"/>
        <v>1895079227.907162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65">D207</f>
        <v>2020</v>
      </c>
      <c r="E231" s="7">
        <f t="shared" si="65"/>
        <v>2021</v>
      </c>
      <c r="F231" s="7">
        <f t="shared" si="65"/>
        <v>2022</v>
      </c>
      <c r="G231" s="7">
        <f t="shared" si="65"/>
        <v>2023</v>
      </c>
      <c r="H231" s="7">
        <f t="shared" si="65"/>
        <v>2024</v>
      </c>
      <c r="I231" s="7">
        <f t="shared" si="65"/>
        <v>2025</v>
      </c>
      <c r="J231" s="7">
        <f t="shared" si="65"/>
        <v>2026</v>
      </c>
      <c r="K231" s="7">
        <f t="shared" si="65"/>
        <v>2027</v>
      </c>
      <c r="L231" s="7">
        <f t="shared" si="65"/>
        <v>2028</v>
      </c>
      <c r="M231" s="7">
        <f t="shared" si="65"/>
        <v>2029</v>
      </c>
      <c r="N231" s="7">
        <f t="shared" si="65"/>
        <v>2030</v>
      </c>
      <c r="O231" s="7">
        <f t="shared" si="65"/>
        <v>2031</v>
      </c>
      <c r="P231" s="7">
        <f t="shared" si="65"/>
        <v>2032</v>
      </c>
      <c r="Q231" s="7">
        <f t="shared" si="65"/>
        <v>2033</v>
      </c>
      <c r="R231" s="7">
        <f t="shared" si="65"/>
        <v>2034</v>
      </c>
      <c r="S231" s="7">
        <f t="shared" si="65"/>
        <v>2035</v>
      </c>
      <c r="T231" s="7">
        <f t="shared" si="65"/>
        <v>2036</v>
      </c>
      <c r="U231" s="7">
        <f t="shared" si="65"/>
        <v>2037</v>
      </c>
      <c r="V231" s="7">
        <f t="shared" si="65"/>
        <v>2038</v>
      </c>
      <c r="W231" s="7">
        <f t="shared" si="65"/>
        <v>2039</v>
      </c>
      <c r="X231" s="7">
        <f t="shared" si="65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 t="shared" ref="B233:B253" si="66">B182*B80</f>
        <v>344598.021270158</v>
      </c>
      <c r="C233" s="60">
        <f>C182*C80*Předpoklady!C$71</f>
        <v>338482.5583258791</v>
      </c>
      <c r="D233" s="60">
        <f>D182*D80*Předpoklady!D$71</f>
        <v>324898.58706788486</v>
      </c>
      <c r="E233" s="60">
        <f>E182*E80*Předpoklady!E$71</f>
        <v>323923.40440049005</v>
      </c>
      <c r="F233" s="60">
        <f>F182*F80*Předpoklady!F$71</f>
        <v>332975.14547379134</v>
      </c>
      <c r="G233" s="60">
        <f>G182*G80*Předpoklady!G$71</f>
        <v>331257.7529822709</v>
      </c>
      <c r="H233" s="60">
        <f>H182*H80*Předpoklady!H$71</f>
        <v>327109.91303297685</v>
      </c>
      <c r="I233" s="60">
        <f>I182*I80*Předpoklady!I$71</f>
        <v>320025.6923734381</v>
      </c>
      <c r="J233" s="60">
        <f>J182*J80*Předpoklady!J$71</f>
        <v>310333.31164460862</v>
      </c>
      <c r="K233" s="60">
        <f>K182*K80*Předpoklady!K$71</f>
        <v>297857.34108125669</v>
      </c>
      <c r="L233" s="60">
        <f>L182*L80*Předpoklady!L$71</f>
        <v>277110.19607348129</v>
      </c>
      <c r="M233" s="60">
        <f>M182*M80*Předpoklady!M$71</f>
        <v>255365.98144345579</v>
      </c>
      <c r="N233" s="60">
        <f>N182*N80*Předpoklady!N$71</f>
        <v>232663.71725700327</v>
      </c>
      <c r="O233" s="60">
        <f>O182*O80*Předpoklady!O$71</f>
        <v>209077.09785531973</v>
      </c>
      <c r="P233" s="60">
        <f>P182*P80*Předpoklady!P$71</f>
        <v>184666.08549960176</v>
      </c>
      <c r="Q233" s="60">
        <f>Q182*Q80*Předpoklady!Q$71</f>
        <v>171848.94124933152</v>
      </c>
      <c r="R233" s="60">
        <f>R182*R80*Předpoklady!R$71</f>
        <v>158735.53553662752</v>
      </c>
      <c r="S233" s="60">
        <f>S182*S80*Předpoklady!S$71</f>
        <v>145327.729925361</v>
      </c>
      <c r="T233" s="60">
        <f>T182*T80*Předpoklady!T$71</f>
        <v>131574.37285393584</v>
      </c>
      <c r="U233" s="60">
        <f>U182*U80*Předpoklady!U$71</f>
        <v>117371.80263944926</v>
      </c>
      <c r="V233" s="60">
        <f>V182*V80*Předpoklady!V$71</f>
        <v>121278.85728209905</v>
      </c>
      <c r="W233" s="60">
        <f>W182*W80*Předpoklady!W$71</f>
        <v>125770.68101129727</v>
      </c>
      <c r="X233" s="61">
        <f>X182*X80*Předpoklady!X$71</f>
        <v>130898.60804111902</v>
      </c>
    </row>
    <row r="234" spans="1:24" x14ac:dyDescent="0.2">
      <c r="A234" s="15" t="s">
        <v>2</v>
      </c>
      <c r="B234" s="62">
        <f t="shared" si="66"/>
        <v>7520246.7856303863</v>
      </c>
      <c r="C234" s="11">
        <f>C183*C81*Předpoklady!C$71</f>
        <v>7862459.815657041</v>
      </c>
      <c r="D234" s="11">
        <f>D183*D81*Předpoklady!D$71</f>
        <v>7886962.6723307325</v>
      </c>
      <c r="E234" s="11">
        <f>E183*E81*Předpoklady!E$71</f>
        <v>7948611.4225032004</v>
      </c>
      <c r="F234" s="11">
        <f>F183*F81*Předpoklady!F$71</f>
        <v>7994407.86760459</v>
      </c>
      <c r="G234" s="11">
        <f>G183*G81*Předpoklady!G$71</f>
        <v>7678701.5771336826</v>
      </c>
      <c r="H234" s="11">
        <f>H183*H81*Předpoklady!H$71</f>
        <v>7343246.5419036867</v>
      </c>
      <c r="I234" s="11">
        <f>I183*I81*Předpoklady!I$71</f>
        <v>7040966.3490034211</v>
      </c>
      <c r="J234" s="11">
        <f>J183*J81*Předpoklady!J$71</f>
        <v>6815991.1108339569</v>
      </c>
      <c r="K234" s="11">
        <f>K183*K81*Předpoklady!K$71</f>
        <v>6646921.2028909</v>
      </c>
      <c r="L234" s="11">
        <f>L183*L81*Předpoklady!L$71</f>
        <v>6306318.9756084383</v>
      </c>
      <c r="M234" s="11">
        <f>M183*M81*Předpoklady!M$71</f>
        <v>5901360.0435924558</v>
      </c>
      <c r="N234" s="11">
        <f>N183*N81*Předpoklady!N$71</f>
        <v>5427507.8557089977</v>
      </c>
      <c r="O234" s="11">
        <f>O183*O81*Předpoklady!O$71</f>
        <v>4896261.8216138752</v>
      </c>
      <c r="P234" s="11">
        <f>P183*P81*Předpoklady!P$71</f>
        <v>4311230.6322633838</v>
      </c>
      <c r="Q234" s="11">
        <f>Q183*Q81*Předpoklady!Q$71</f>
        <v>3981235.0439082319</v>
      </c>
      <c r="R234" s="11">
        <f>R183*R81*Předpoklady!R$71</f>
        <v>3641320.7451652735</v>
      </c>
      <c r="S234" s="11">
        <f>S183*S81*Předpoklady!S$71</f>
        <v>3292272.5148762544</v>
      </c>
      <c r="T234" s="11">
        <f>T183*T81*Předpoklady!T$71</f>
        <v>2935365.0456279512</v>
      </c>
      <c r="U234" s="11">
        <f>U183*U81*Předpoklady!U$71</f>
        <v>2571635.9584163879</v>
      </c>
      <c r="V234" s="11">
        <f>V183*V81*Předpoklady!V$71</f>
        <v>2603325.3309986359</v>
      </c>
      <c r="W234" s="11">
        <f>W183*W81*Předpoklady!W$71</f>
        <v>2639858.9529912248</v>
      </c>
      <c r="X234" s="12">
        <f>X183*X81*Předpoklady!X$71</f>
        <v>2683064.7736955625</v>
      </c>
    </row>
    <row r="235" spans="1:24" x14ac:dyDescent="0.2">
      <c r="A235" s="15" t="s">
        <v>3</v>
      </c>
      <c r="B235" s="62">
        <f t="shared" si="66"/>
        <v>57640248.57741183</v>
      </c>
      <c r="C235" s="11">
        <f>C184*C82*Předpoklady!C$71</f>
        <v>57451573.400840633</v>
      </c>
      <c r="D235" s="11">
        <f>D184*D82*Předpoklady!D$71</f>
        <v>56099958.88312979</v>
      </c>
      <c r="E235" s="11">
        <f>E184*E82*Předpoklady!E$71</f>
        <v>56723236.020921193</v>
      </c>
      <c r="F235" s="11">
        <f>F184*F82*Předpoklady!F$71</f>
        <v>59194569.591729879</v>
      </c>
      <c r="G235" s="11">
        <f>G184*G82*Předpoklady!G$71</f>
        <v>60344151.786043733</v>
      </c>
      <c r="H235" s="11">
        <f>H184*H82*Předpoklady!H$71</f>
        <v>61106218.074455418</v>
      </c>
      <c r="I235" s="11">
        <f>I184*I82*Předpoklady!I$71</f>
        <v>60923320.319886096</v>
      </c>
      <c r="J235" s="11">
        <f>J184*J82*Předpoklady!J$71</f>
        <v>59338146.7421958</v>
      </c>
      <c r="K235" s="11">
        <f>K184*K82*Předpoklady!K$71</f>
        <v>56370586.770330817</v>
      </c>
      <c r="L235" s="11">
        <f>L184*L82*Předpoklady!L$71</f>
        <v>51418647.052027188</v>
      </c>
      <c r="M235" s="11">
        <f>M184*M82*Předpoklady!M$71</f>
        <v>46401173.507886752</v>
      </c>
      <c r="N235" s="11">
        <f>N184*N82*Předpoklady!N$71</f>
        <v>41643578.614110701</v>
      </c>
      <c r="O235" s="11">
        <f>O184*O82*Předpoklady!O$71</f>
        <v>37333868.126581378</v>
      </c>
      <c r="P235" s="11">
        <f>P184*P82*Předpoklady!P$71</f>
        <v>33244040.956310749</v>
      </c>
      <c r="Q235" s="11">
        <f>Q184*Q82*Předpoklady!Q$71</f>
        <v>31159724.11311603</v>
      </c>
      <c r="R235" s="11">
        <f>R184*R82*Předpoklady!R$71</f>
        <v>28805274.426825795</v>
      </c>
      <c r="S235" s="11">
        <f>S184*S82*Předpoklady!S$71</f>
        <v>26169284.44964692</v>
      </c>
      <c r="T235" s="11">
        <f>T184*T82*Předpoklady!T$71</f>
        <v>23316908.248410471</v>
      </c>
      <c r="U235" s="11">
        <f>U184*U82*Předpoklady!U$71</f>
        <v>20273654.703591231</v>
      </c>
      <c r="V235" s="11">
        <f>V184*V82*Předpoklady!V$71</f>
        <v>20276218.235830061</v>
      </c>
      <c r="W235" s="11">
        <f>W184*W82*Předpoklady!W$71</f>
        <v>20269434.445731234</v>
      </c>
      <c r="X235" s="12">
        <f>X184*X82*Předpoklady!X$71</f>
        <v>20256031.034776285</v>
      </c>
    </row>
    <row r="236" spans="1:24" x14ac:dyDescent="0.2">
      <c r="A236" s="15" t="s">
        <v>4</v>
      </c>
      <c r="B236" s="62">
        <f t="shared" si="66"/>
        <v>88644146.084091052</v>
      </c>
      <c r="C236" s="11">
        <f>C185*C83*Předpoklady!C$71</f>
        <v>85593171.873083338</v>
      </c>
      <c r="D236" s="11">
        <f>D185*D83*Předpoklady!D$71</f>
        <v>82090400.796751335</v>
      </c>
      <c r="E236" s="11">
        <f>E185*E83*Předpoklady!E$71</f>
        <v>81968300.364606351</v>
      </c>
      <c r="F236" s="11">
        <f>F185*F83*Předpoklady!F$71</f>
        <v>84114676.507768422</v>
      </c>
      <c r="G236" s="11">
        <f>G185*G83*Předpoklady!G$71</f>
        <v>83813878.426378056</v>
      </c>
      <c r="H236" s="11">
        <f>H185*H83*Předpoklady!H$71</f>
        <v>83808904.642231047</v>
      </c>
      <c r="I236" s="11">
        <f>I185*I83*Předpoklady!I$71</f>
        <v>84370778.968150884</v>
      </c>
      <c r="J236" s="11">
        <f>J185*J83*Předpoklady!J$71</f>
        <v>85420374.377374798</v>
      </c>
      <c r="K236" s="11">
        <f>K185*K83*Předpoklady!K$71</f>
        <v>87185785.402938515</v>
      </c>
      <c r="L236" s="11">
        <f>L185*L83*Předpoklady!L$71</f>
        <v>87364335.638340995</v>
      </c>
      <c r="M236" s="11">
        <f>M185*M83*Předpoklady!M$71</f>
        <v>86424021.735597983</v>
      </c>
      <c r="N236" s="11">
        <f>N185*N83*Předpoklady!N$71</f>
        <v>83532563.079259112</v>
      </c>
      <c r="O236" s="11">
        <f>O185*O83*Předpoklady!O$71</f>
        <v>78096374.707002088</v>
      </c>
      <c r="P236" s="11">
        <f>P185*P83*Předpoklady!P$71</f>
        <v>70267098.179555371</v>
      </c>
      <c r="Q236" s="11">
        <f>Q185*Q83*Předpoklady!Q$71</f>
        <v>65704079.086967058</v>
      </c>
      <c r="R236" s="11">
        <f>R185*R83*Předpoklady!R$71</f>
        <v>60779731.041800544</v>
      </c>
      <c r="S236" s="11">
        <f>S185*S83*Předpoklady!S$71</f>
        <v>55899579.989948921</v>
      </c>
      <c r="T236" s="11">
        <f>T185*T83*Předpoklady!T$71</f>
        <v>51326605.685650721</v>
      </c>
      <c r="U236" s="11">
        <f>U185*U83*Předpoklady!U$71</f>
        <v>46780718.603416346</v>
      </c>
      <c r="V236" s="11">
        <f>V185*V83*Předpoklady!V$71</f>
        <v>49221308.615559772</v>
      </c>
      <c r="W236" s="11">
        <f>W185*W83*Předpoklady!W$71</f>
        <v>51554801.747992821</v>
      </c>
      <c r="X236" s="12">
        <f>X185*X83*Předpoklady!X$71</f>
        <v>53674275.585707553</v>
      </c>
    </row>
    <row r="237" spans="1:24" x14ac:dyDescent="0.2">
      <c r="A237" s="15" t="s">
        <v>5</v>
      </c>
      <c r="B237" s="62">
        <f t="shared" si="66"/>
        <v>66510566.986057639</v>
      </c>
      <c r="C237" s="11">
        <f>C186*C84*Předpoklady!C$71</f>
        <v>65855593.503333531</v>
      </c>
      <c r="D237" s="11">
        <f>D186*D84*Předpoklady!D$71</f>
        <v>62285683.898251429</v>
      </c>
      <c r="E237" s="11">
        <f>E186*E84*Předpoklady!E$71</f>
        <v>59559965.690222137</v>
      </c>
      <c r="F237" s="11">
        <f>F186*F84*Předpoklady!F$71</f>
        <v>58108853.079077348</v>
      </c>
      <c r="G237" s="11">
        <f>G186*G84*Předpoklady!G$71</f>
        <v>55036274.678542882</v>
      </c>
      <c r="H237" s="11">
        <f>H186*H84*Předpoklady!H$71</f>
        <v>52451331.788297251</v>
      </c>
      <c r="I237" s="11">
        <f>I186*I84*Předpoklady!I$71</f>
        <v>50884511.159315988</v>
      </c>
      <c r="J237" s="11">
        <f>J186*J84*Předpoklady!J$71</f>
        <v>49979318.462078236</v>
      </c>
      <c r="K237" s="11">
        <f>K186*K84*Předpoklady!K$71</f>
        <v>49277258.838693254</v>
      </c>
      <c r="L237" s="11">
        <f>L186*L84*Předpoklady!L$71</f>
        <v>47415979.071837582</v>
      </c>
      <c r="M237" s="11">
        <f>M186*M84*Předpoklady!M$71</f>
        <v>45480463.025382191</v>
      </c>
      <c r="N237" s="11">
        <f>N186*N84*Předpoklady!N$71</f>
        <v>43544315.147548951</v>
      </c>
      <c r="O237" s="11">
        <f>O186*O84*Předpoklady!O$71</f>
        <v>41472948.722407646</v>
      </c>
      <c r="P237" s="11">
        <f>P186*P84*Předpoklady!P$71</f>
        <v>39246399.266848408</v>
      </c>
      <c r="Q237" s="11">
        <f>Q186*Q84*Předpoklady!Q$71</f>
        <v>39435826.550299294</v>
      </c>
      <c r="R237" s="11">
        <f>R186*R84*Předpoklady!R$71</f>
        <v>39125796.335303523</v>
      </c>
      <c r="S237" s="11">
        <f>S186*S84*Předpoklady!S$71</f>
        <v>37944645.632337704</v>
      </c>
      <c r="T237" s="11">
        <f>T186*T84*Předpoklady!T$71</f>
        <v>35618218.703781493</v>
      </c>
      <c r="U237" s="11">
        <f>U186*U84*Předpoklady!U$71</f>
        <v>32195274.391989656</v>
      </c>
      <c r="V237" s="11">
        <f>V186*V84*Předpoklady!V$71</f>
        <v>33186540.538583849</v>
      </c>
      <c r="W237" s="11">
        <f>W186*W84*Předpoklady!W$71</f>
        <v>34155914.162147902</v>
      </c>
      <c r="X237" s="12">
        <f>X186*X84*Předpoklady!X$71</f>
        <v>35335924.405719481</v>
      </c>
    </row>
    <row r="238" spans="1:24" x14ac:dyDescent="0.2">
      <c r="A238" s="15" t="s">
        <v>6</v>
      </c>
      <c r="B238" s="62">
        <f t="shared" si="66"/>
        <v>106928392.03282686</v>
      </c>
      <c r="C238" s="11">
        <f>C187*C85*Předpoklady!C$71</f>
        <v>108061301.90029843</v>
      </c>
      <c r="D238" s="11">
        <f>D187*D85*Předpoklady!D$71</f>
        <v>105729609.98304547</v>
      </c>
      <c r="E238" s="11">
        <f>E187*E85*Předpoklady!E$71</f>
        <v>106254415.70615765</v>
      </c>
      <c r="F238" s="11">
        <f>F187*F85*Předpoklady!F$71</f>
        <v>108512615.73646496</v>
      </c>
      <c r="G238" s="11">
        <f>G187*G85*Předpoklady!G$71</f>
        <v>106541162.56324817</v>
      </c>
      <c r="H238" s="11">
        <f>H187*H85*Předpoklady!H$71</f>
        <v>103429175.59325998</v>
      </c>
      <c r="I238" s="11">
        <f>I187*I85*Předpoklady!I$71</f>
        <v>98543645.424878061</v>
      </c>
      <c r="J238" s="11">
        <f>J187*J85*Předpoklady!J$71</f>
        <v>92333990.681137338</v>
      </c>
      <c r="K238" s="11">
        <f>K187*K85*Předpoklady!K$71</f>
        <v>86259385.585352033</v>
      </c>
      <c r="L238" s="11">
        <f>L187*L85*Předpoklady!L$71</f>
        <v>78641304.325853348</v>
      </c>
      <c r="M238" s="11">
        <f>M187*M85*Předpoklady!M$71</f>
        <v>71668948.479596362</v>
      </c>
      <c r="N238" s="11">
        <f>N187*N85*Předpoklady!N$71</f>
        <v>65903157.232350327</v>
      </c>
      <c r="O238" s="11">
        <f>O187*O85*Předpoklady!O$71</f>
        <v>60679992.047948286</v>
      </c>
      <c r="P238" s="11">
        <f>P187*P85*Předpoklady!P$71</f>
        <v>55287401.69317627</v>
      </c>
      <c r="Q238" s="11">
        <f>Q187*Q85*Předpoklady!Q$71</f>
        <v>53183792.032310307</v>
      </c>
      <c r="R238" s="11">
        <f>R187*R85*Předpoklady!R$71</f>
        <v>50981517.866447456</v>
      </c>
      <c r="S238" s="11">
        <f>S187*S85*Předpoklady!S$71</f>
        <v>48757388.184389733</v>
      </c>
      <c r="T238" s="11">
        <f>T187*T85*Předpoklady!T$71</f>
        <v>46363653.092093252</v>
      </c>
      <c r="U238" s="11">
        <f>U187*U85*Předpoklady!U$71</f>
        <v>43774983.012688719</v>
      </c>
      <c r="V238" s="11">
        <f>V187*V85*Předpoklady!V$71</f>
        <v>48118565.485943824</v>
      </c>
      <c r="W238" s="11">
        <f>W187*W85*Předpoklady!W$71</f>
        <v>52714552.337926984</v>
      </c>
      <c r="X238" s="12">
        <f>X187*X85*Předpoklady!X$71</f>
        <v>57108767.179676957</v>
      </c>
    </row>
    <row r="239" spans="1:24" x14ac:dyDescent="0.2">
      <c r="A239" s="15" t="s">
        <v>7</v>
      </c>
      <c r="B239" s="62">
        <f t="shared" si="66"/>
        <v>117806858.46575874</v>
      </c>
      <c r="C239" s="11">
        <f>C188*C86*Předpoklady!C$71</f>
        <v>114280626.15673423</v>
      </c>
      <c r="D239" s="11">
        <f>D188*D86*Předpoklady!D$71</f>
        <v>109128888.85117133</v>
      </c>
      <c r="E239" s="11">
        <f>E188*E86*Předpoklady!E$71</f>
        <v>108417779.77967133</v>
      </c>
      <c r="F239" s="11">
        <f>F188*F86*Předpoklady!F$71</f>
        <v>110049991.52077593</v>
      </c>
      <c r="G239" s="11">
        <f>G188*G86*Předpoklady!G$71</f>
        <v>108500640.19985783</v>
      </c>
      <c r="H239" s="11">
        <f>H188*H86*Předpoklady!H$71</f>
        <v>106821459.25119454</v>
      </c>
      <c r="I239" s="11">
        <f>I188*I86*Předpoklady!I$71</f>
        <v>104583295.8730811</v>
      </c>
      <c r="J239" s="11">
        <f>J188*J86*Předpoklady!J$71</f>
        <v>102192628.70539621</v>
      </c>
      <c r="K239" s="11">
        <f>K188*K86*Předpoklady!K$71</f>
        <v>99159556.914557576</v>
      </c>
      <c r="L239" s="11">
        <f>L188*L86*Předpoklady!L$71</f>
        <v>92998315.309719577</v>
      </c>
      <c r="M239" s="11">
        <f>M188*M86*Předpoklady!M$71</f>
        <v>85702738.043976828</v>
      </c>
      <c r="N239" s="11">
        <f>N188*N86*Předpoklady!N$71</f>
        <v>76909093.976123646</v>
      </c>
      <c r="O239" s="11">
        <f>O188*O86*Předpoklady!O$71</f>
        <v>67184209.874464303</v>
      </c>
      <c r="P239" s="11">
        <f>P188*P86*Předpoklady!P$71</f>
        <v>57703934.759772651</v>
      </c>
      <c r="Q239" s="11">
        <f>Q188*Q86*Předpoklady!Q$71</f>
        <v>52329405.858305976</v>
      </c>
      <c r="R239" s="11">
        <f>R188*R86*Předpoklady!R$71</f>
        <v>47427117.27093032</v>
      </c>
      <c r="S239" s="11">
        <f>S188*S86*Předpoklady!S$71</f>
        <v>43349324.567911692</v>
      </c>
      <c r="T239" s="11">
        <f>T188*T86*Předpoklady!T$71</f>
        <v>39653895.389500789</v>
      </c>
      <c r="U239" s="11">
        <f>U188*U86*Předpoklady!U$71</f>
        <v>35879276.962837487</v>
      </c>
      <c r="V239" s="11">
        <f>V188*V86*Předpoklady!V$71</f>
        <v>37587387.030709594</v>
      </c>
      <c r="W239" s="11">
        <f>W188*W86*Předpoklady!W$71</f>
        <v>39595017.155789964</v>
      </c>
      <c r="X239" s="12">
        <f>X188*X86*Předpoklady!X$71</f>
        <v>42073893.989075206</v>
      </c>
    </row>
    <row r="240" spans="1:24" x14ac:dyDescent="0.2">
      <c r="A240" s="15" t="s">
        <v>8</v>
      </c>
      <c r="B240" s="62">
        <f t="shared" si="66"/>
        <v>161161261.08112493</v>
      </c>
      <c r="C240" s="11">
        <f>C189*C87*Předpoklady!C$71</f>
        <v>162798468.38602936</v>
      </c>
      <c r="D240" s="11">
        <f>D189*D87*Předpoklady!D$71</f>
        <v>156708426.0355669</v>
      </c>
      <c r="E240" s="11">
        <f>E189*E87*Předpoklady!E$71</f>
        <v>152941101.94117209</v>
      </c>
      <c r="F240" s="11">
        <f>F189*F87*Předpoklady!F$71</f>
        <v>151992440.14447844</v>
      </c>
      <c r="G240" s="11">
        <f>G189*G87*Předpoklady!G$71</f>
        <v>146217296.8250941</v>
      </c>
      <c r="H240" s="11">
        <f>H189*H87*Předpoklady!H$71</f>
        <v>140494933.63129482</v>
      </c>
      <c r="I240" s="11">
        <f>I189*I87*Předpoklady!I$71</f>
        <v>136454764.62237215</v>
      </c>
      <c r="J240" s="11">
        <f>J189*J87*Předpoklady!J$71</f>
        <v>133942484.62536696</v>
      </c>
      <c r="K240" s="11">
        <f>K189*K87*Předpoklady!K$71</f>
        <v>131256841.65871678</v>
      </c>
      <c r="L240" s="11">
        <f>L189*L87*Předpoklady!L$71</f>
        <v>125587630.30374366</v>
      </c>
      <c r="M240" s="11">
        <f>M189*M87*Předpoklady!M$71</f>
        <v>119228444.04876101</v>
      </c>
      <c r="N240" s="11">
        <f>N189*N87*Předpoklady!N$71</f>
        <v>111658365.03261967</v>
      </c>
      <c r="O240" s="11">
        <f>O189*O87*Předpoklady!O$71</f>
        <v>103275391.18672378</v>
      </c>
      <c r="P240" s="11">
        <f>P189*P87*Předpoklady!P$71</f>
        <v>93537914.212155834</v>
      </c>
      <c r="Q240" s="11">
        <f>Q189*Q87*Předpoklady!Q$71</f>
        <v>88600542.996646926</v>
      </c>
      <c r="R240" s="11">
        <f>R189*R87*Předpoklady!R$71</f>
        <v>82462380.230287835</v>
      </c>
      <c r="S240" s="11">
        <f>S189*S87*Předpoklady!S$71</f>
        <v>74738963.586879328</v>
      </c>
      <c r="T240" s="11">
        <f>T189*T87*Předpoklady!T$71</f>
        <v>65937181.804228246</v>
      </c>
      <c r="U240" s="11">
        <f>U189*U87*Předpoklady!U$71</f>
        <v>57181197.54713472</v>
      </c>
      <c r="V240" s="11">
        <f>V189*V87*Předpoklady!V$71</f>
        <v>57421985.114347607</v>
      </c>
      <c r="W240" s="11">
        <f>W189*W87*Předpoklady!W$71</f>
        <v>58154457.216021933</v>
      </c>
      <c r="X240" s="12">
        <f>X189*X87*Předpoklady!X$71</f>
        <v>60050477.187085979</v>
      </c>
    </row>
    <row r="241" spans="1:24" x14ac:dyDescent="0.2">
      <c r="A241" s="15" t="s">
        <v>9</v>
      </c>
      <c r="B241" s="62">
        <f t="shared" si="66"/>
        <v>209344544.73364019</v>
      </c>
      <c r="C241" s="11">
        <f>C190*C88*Předpoklady!C$71</f>
        <v>225654182.75805014</v>
      </c>
      <c r="D241" s="11">
        <f>D190*D88*Předpoklady!D$71</f>
        <v>235427030.57385692</v>
      </c>
      <c r="E241" s="11">
        <f>E190*E88*Předpoklady!E$71</f>
        <v>248819225.51610807</v>
      </c>
      <c r="F241" s="11">
        <f>F190*F88*Předpoklady!F$71</f>
        <v>264316381.08951521</v>
      </c>
      <c r="G241" s="11">
        <f>G190*G88*Předpoklady!G$71</f>
        <v>266930305.94867679</v>
      </c>
      <c r="H241" s="11">
        <f>H190*H88*Předpoklady!H$71</f>
        <v>263529590.39977685</v>
      </c>
      <c r="I241" s="11">
        <f>I190*I88*Předpoklady!I$71</f>
        <v>254556084.07532349</v>
      </c>
      <c r="J241" s="11">
        <f>J190*J88*Předpoklady!J$71</f>
        <v>242244616.165824</v>
      </c>
      <c r="K241" s="11">
        <f>K190*K88*Předpoklady!K$71</f>
        <v>229379771.61335737</v>
      </c>
      <c r="L241" s="11">
        <f>L190*L88*Předpoklady!L$71</f>
        <v>211362020.3683944</v>
      </c>
      <c r="M241" s="11">
        <f>M190*M88*Předpoklady!M$71</f>
        <v>193295493.57741156</v>
      </c>
      <c r="N241" s="11">
        <f>N190*N88*Předpoklady!N$71</f>
        <v>177229163.98380464</v>
      </c>
      <c r="O241" s="11">
        <f>O190*O88*Předpoklady!O$71</f>
        <v>162498687.83857918</v>
      </c>
      <c r="P241" s="11">
        <f>P190*P88*Předpoklady!P$71</f>
        <v>146672087.0499621</v>
      </c>
      <c r="Q241" s="11">
        <f>Q190*Q88*Předpoklady!Q$71</f>
        <v>139848556.36886922</v>
      </c>
      <c r="R241" s="11">
        <f>R190*R88*Předpoklady!R$71</f>
        <v>132290098.68507636</v>
      </c>
      <c r="S241" s="11">
        <f>S190*S88*Předpoklady!S$71</f>
        <v>123431168.35598099</v>
      </c>
      <c r="T241" s="11">
        <f>T190*T88*Předpoklady!T$71</f>
        <v>113717424.33305234</v>
      </c>
      <c r="U241" s="11">
        <f>U190*U88*Předpoklady!U$71</f>
        <v>102564779.57875197</v>
      </c>
      <c r="V241" s="11">
        <f>V190*V88*Předpoklady!V$71</f>
        <v>106107232.4389876</v>
      </c>
      <c r="W241" s="11">
        <f>W190*W88*Předpoklady!W$71</f>
        <v>108858356.01225351</v>
      </c>
      <c r="X241" s="12">
        <f>X190*X88*Předpoklady!X$71</f>
        <v>109991603.57219692</v>
      </c>
    </row>
    <row r="242" spans="1:24" x14ac:dyDescent="0.2">
      <c r="A242" s="15" t="s">
        <v>10</v>
      </c>
      <c r="B242" s="62">
        <f t="shared" si="66"/>
        <v>198810365.36306691</v>
      </c>
      <c r="C242" s="11">
        <f>C191*C89*Předpoklady!C$71</f>
        <v>199288896.10119987</v>
      </c>
      <c r="D242" s="11">
        <f>D191*D89*Předpoklady!D$71</f>
        <v>196145586.59645376</v>
      </c>
      <c r="E242" s="11">
        <f>E191*E89*Předpoklady!E$71</f>
        <v>201460661.64340422</v>
      </c>
      <c r="F242" s="11">
        <f>F191*F89*Předpoklady!F$71</f>
        <v>214235899.59235421</v>
      </c>
      <c r="G242" s="11">
        <f>G191*G89*Předpoklady!G$71</f>
        <v>224267920.46672797</v>
      </c>
      <c r="H242" s="11">
        <f>H191*H89*Předpoklady!H$71</f>
        <v>236984379.85365981</v>
      </c>
      <c r="I242" s="11">
        <f>I191*I89*Předpoklady!I$71</f>
        <v>248800474.71624905</v>
      </c>
      <c r="J242" s="11">
        <f>J191*J89*Předpoklady!J$71</f>
        <v>257122212.49207494</v>
      </c>
      <c r="K242" s="11">
        <f>K191*K89*Předpoklady!K$71</f>
        <v>260982500.23255646</v>
      </c>
      <c r="L242" s="11">
        <f>L191*L89*Předpoklady!L$71</f>
        <v>253178582.74789503</v>
      </c>
      <c r="M242" s="11">
        <f>M191*M89*Předpoklady!M$71</f>
        <v>238601739.2228865</v>
      </c>
      <c r="N242" s="11">
        <f>N191*N89*Předpoklady!N$71</f>
        <v>218256494.78505123</v>
      </c>
      <c r="O242" s="11">
        <f>O191*O89*Předpoklady!O$71</f>
        <v>194644166.01966053</v>
      </c>
      <c r="P242" s="11">
        <f>P191*P89*Předpoklady!P$71</f>
        <v>170322768.03753862</v>
      </c>
      <c r="Q242" s="11">
        <f>Q191*Q89*Předpoklady!Q$71</f>
        <v>156923601.16278598</v>
      </c>
      <c r="R242" s="11">
        <f>R191*R89*Předpoklady!R$71</f>
        <v>143479563.41301262</v>
      </c>
      <c r="S242" s="11">
        <f>S191*S89*Předpoklady!S$71</f>
        <v>131499721.52790879</v>
      </c>
      <c r="T242" s="11">
        <f>T191*T89*Předpoklady!T$71</f>
        <v>120486692.30783147</v>
      </c>
      <c r="U242" s="11">
        <f>U191*U89*Předpoklady!U$71</f>
        <v>108644060.45620565</v>
      </c>
      <c r="V242" s="11">
        <f>V191*V89*Předpoklady!V$71</f>
        <v>113494541.74050312</v>
      </c>
      <c r="W242" s="11">
        <f>W191*W89*Předpoklady!W$71</f>
        <v>118704699.33254118</v>
      </c>
      <c r="X242" s="12">
        <f>X191*X89*Předpoklady!X$71</f>
        <v>123836941.94566755</v>
      </c>
    </row>
    <row r="243" spans="1:24" x14ac:dyDescent="0.2">
      <c r="A243" s="15" t="s">
        <v>11</v>
      </c>
      <c r="B243" s="62">
        <f t="shared" si="66"/>
        <v>198886253.91522455</v>
      </c>
      <c r="C243" s="11">
        <f>C192*C90*Předpoklady!C$71</f>
        <v>203862702.29050252</v>
      </c>
      <c r="D243" s="11">
        <f>D192*D90*Předpoklady!D$71</f>
        <v>204163344.80424252</v>
      </c>
      <c r="E243" s="11">
        <f>E192*E90*Předpoklady!E$71</f>
        <v>207246410.13057482</v>
      </c>
      <c r="F243" s="11">
        <f>F192*F90*Předpoklady!F$71</f>
        <v>212515803.31340212</v>
      </c>
      <c r="G243" s="11">
        <f>G192*G90*Předpoklady!G$71</f>
        <v>208076347.98817179</v>
      </c>
      <c r="H243" s="11">
        <f>H192*H90*Předpoklady!H$71</f>
        <v>201474608.38173142</v>
      </c>
      <c r="I243" s="11">
        <f>I192*I90*Předpoklady!I$71</f>
        <v>196598860.63909715</v>
      </c>
      <c r="J243" s="11">
        <f>J192*J90*Předpoklady!J$71</f>
        <v>194506948.70505112</v>
      </c>
      <c r="K243" s="11">
        <f>K192*K90*Předpoklady!K$71</f>
        <v>194674100.46113792</v>
      </c>
      <c r="L243" s="11">
        <f>L192*L90*Předpoklady!L$71</f>
        <v>192800672.75603127</v>
      </c>
      <c r="M243" s="11">
        <f>M192*M90*Předpoklady!M$71</f>
        <v>191515760.20806229</v>
      </c>
      <c r="N243" s="11">
        <f>N192*N90*Předpoklady!N$71</f>
        <v>187482851.64971143</v>
      </c>
      <c r="O243" s="11">
        <f>O192*O90*Předpoklady!O$71</f>
        <v>178777804.33841571</v>
      </c>
      <c r="P243" s="11">
        <f>P192*P90*Předpoklady!P$71</f>
        <v>165106411.87100688</v>
      </c>
      <c r="Q243" s="11">
        <f>Q192*Q90*Předpoklady!Q$71</f>
        <v>157681457.38024375</v>
      </c>
      <c r="R243" s="11">
        <f>R192*R90*Předpoklady!R$71</f>
        <v>146290850.05611873</v>
      </c>
      <c r="S243" s="11">
        <f>S192*S90*Předpoklady!S$71</f>
        <v>131722395.34960814</v>
      </c>
      <c r="T243" s="11">
        <f>T192*T90*Předpoklady!T$71</f>
        <v>115612936.04917267</v>
      </c>
      <c r="U243" s="11">
        <f>U192*U90*Předpoklady!U$71</f>
        <v>99539548.749925941</v>
      </c>
      <c r="V243" s="11">
        <f>V192*V90*Předpoklady!V$71</f>
        <v>98964102.087772399</v>
      </c>
      <c r="W243" s="11">
        <f>W192*W90*Předpoklady!W$71</f>
        <v>98543990.496889517</v>
      </c>
      <c r="X243" s="12">
        <f>X192*X90*Předpoklady!X$71</f>
        <v>99461926.14385438</v>
      </c>
    </row>
    <row r="244" spans="1:24" x14ac:dyDescent="0.2">
      <c r="A244" s="15" t="s">
        <v>12</v>
      </c>
      <c r="B244" s="62">
        <f t="shared" si="66"/>
        <v>221716793.96358201</v>
      </c>
      <c r="C244" s="11">
        <f>C193*C91*Předpoklady!C$71</f>
        <v>214863430.90679005</v>
      </c>
      <c r="D244" s="11">
        <f>D193*D91*Předpoklady!D$71</f>
        <v>201047986.83740538</v>
      </c>
      <c r="E244" s="11">
        <f>E193*E91*Předpoklady!E$71</f>
        <v>193651587.41701958</v>
      </c>
      <c r="F244" s="11">
        <f>F193*F91*Předpoklady!F$71</f>
        <v>192000525.59922475</v>
      </c>
      <c r="G244" s="11">
        <f>G193*G91*Předpoklady!G$71</f>
        <v>188959569.66466573</v>
      </c>
      <c r="H244" s="11">
        <f>H193*H91*Předpoklady!H$71</f>
        <v>191281549.14392731</v>
      </c>
      <c r="I244" s="11">
        <f>I193*I91*Předpoklady!I$71</f>
        <v>194102666.59176254</v>
      </c>
      <c r="J244" s="11">
        <f>J193*J91*Předpoklady!J$71</f>
        <v>194001602.60598814</v>
      </c>
      <c r="K244" s="11">
        <f>K193*K91*Předpoklady!K$71</f>
        <v>191387580.42929679</v>
      </c>
      <c r="L244" s="11">
        <f>L193*L91*Předpoklady!L$71</f>
        <v>181241563.03316244</v>
      </c>
      <c r="M244" s="11">
        <f>M193*M91*Předpoklady!M$71</f>
        <v>168675752.17761782</v>
      </c>
      <c r="N244" s="11">
        <f>N193*N91*Předpoklady!N$71</f>
        <v>156932559.23702914</v>
      </c>
      <c r="O244" s="11">
        <f>O193*O91*Předpoklady!O$71</f>
        <v>146484135.70098093</v>
      </c>
      <c r="P244" s="11">
        <f>P193*P91*Předpoklady!P$71</f>
        <v>136388445.22541815</v>
      </c>
      <c r="Q244" s="11">
        <f>Q193*Q91*Předpoklady!Q$71</f>
        <v>135949394.30986837</v>
      </c>
      <c r="R244" s="11">
        <f>R193*R91*Předpoklady!R$71</f>
        <v>135898772.50190488</v>
      </c>
      <c r="S244" s="11">
        <f>S193*S91*Předpoklady!S$71</f>
        <v>133856092.73625237</v>
      </c>
      <c r="T244" s="11">
        <f>T193*T91*Předpoklady!T$71</f>
        <v>128395385.70833181</v>
      </c>
      <c r="U244" s="11">
        <f>U193*U91*Předpoklady!U$71</f>
        <v>119240769.72902696</v>
      </c>
      <c r="V244" s="11">
        <f>V193*V91*Předpoklady!V$71</f>
        <v>125595873.65727893</v>
      </c>
      <c r="W244" s="11">
        <f>W193*W91*Předpoklady!W$71</f>
        <v>129702052.9477156</v>
      </c>
      <c r="X244" s="12">
        <f>X193*X91*Předpoklady!X$71</f>
        <v>131460287.46009336</v>
      </c>
    </row>
    <row r="245" spans="1:24" x14ac:dyDescent="0.2">
      <c r="A245" s="15" t="s">
        <v>13</v>
      </c>
      <c r="B245" s="62">
        <f t="shared" si="66"/>
        <v>242268853.87011492</v>
      </c>
      <c r="C245" s="11">
        <f>C194*C92*Předpoklady!C$71</f>
        <v>240164463.62470189</v>
      </c>
      <c r="D245" s="11">
        <f>D194*D92*Předpoklady!D$71</f>
        <v>231278373.05882055</v>
      </c>
      <c r="E245" s="11">
        <f>E194*E92*Předpoklady!E$71</f>
        <v>226959152.60284159</v>
      </c>
      <c r="F245" s="11">
        <f>F194*F92*Předpoklady!F$71</f>
        <v>225790156.70375374</v>
      </c>
      <c r="G245" s="11">
        <f>G194*G92*Předpoklady!G$71</f>
        <v>215858522.10513908</v>
      </c>
      <c r="H245" s="11">
        <f>H194*H92*Předpoklady!H$71</f>
        <v>203355533.90111282</v>
      </c>
      <c r="I245" s="11">
        <f>I194*I92*Předpoklady!I$71</f>
        <v>189737069.66489831</v>
      </c>
      <c r="J245" s="11">
        <f>J194*J92*Předpoklady!J$71</f>
        <v>177191352.39385989</v>
      </c>
      <c r="K245" s="11">
        <f>K194*K92*Předpoklady!K$71</f>
        <v>166451166.13368586</v>
      </c>
      <c r="L245" s="11">
        <f>L194*L92*Předpoklady!L$71</f>
        <v>156026915.78853112</v>
      </c>
      <c r="M245" s="11">
        <f>M194*M92*Předpoklady!M$71</f>
        <v>149456570.48958027</v>
      </c>
      <c r="N245" s="11">
        <f>N194*N92*Předpoklady!N$71</f>
        <v>142324795.37873054</v>
      </c>
      <c r="O245" s="11">
        <f>O194*O92*Předpoklady!O$71</f>
        <v>132085195.99633305</v>
      </c>
      <c r="P245" s="11">
        <f>P194*P92*Předpoklady!P$71</f>
        <v>119304028.81100141</v>
      </c>
      <c r="Q245" s="11">
        <f>Q194*Q92*Předpoklady!Q$71</f>
        <v>111925921.87392595</v>
      </c>
      <c r="R245" s="11">
        <f>R194*R92*Předpoklady!R$71</f>
        <v>103201962.475633</v>
      </c>
      <c r="S245" s="11">
        <f>S194*S92*Předpoklady!S$71</f>
        <v>95120635.123458833</v>
      </c>
      <c r="T245" s="11">
        <f>T194*T92*Předpoklady!T$71</f>
        <v>87935009.478621006</v>
      </c>
      <c r="U245" s="11">
        <f>U194*U92*Předpoklady!U$71</f>
        <v>81058923.041134834</v>
      </c>
      <c r="V245" s="11">
        <f>V194*V92*Předpoklady!V$71</f>
        <v>87725445.715106547</v>
      </c>
      <c r="W245" s="11">
        <f>W194*W92*Předpoklady!W$71</f>
        <v>96082558.394905448</v>
      </c>
      <c r="X245" s="12">
        <f>X194*X92*Předpoklady!X$71</f>
        <v>104852708.19998057</v>
      </c>
    </row>
    <row r="246" spans="1:24" x14ac:dyDescent="0.2">
      <c r="A246" s="15" t="s">
        <v>14</v>
      </c>
      <c r="B246" s="62">
        <f t="shared" si="66"/>
        <v>243362099.81630734</v>
      </c>
      <c r="C246" s="11">
        <f>C195*C93*Předpoklady!C$71</f>
        <v>247969586.08567113</v>
      </c>
      <c r="D246" s="11">
        <f>D195*D93*Předpoklady!D$71</f>
        <v>245405288.03840756</v>
      </c>
      <c r="E246" s="11">
        <f>E195*E93*Předpoklady!E$71</f>
        <v>246238679.75403768</v>
      </c>
      <c r="F246" s="11">
        <f>F195*F93*Předpoklady!F$71</f>
        <v>246853424.88371933</v>
      </c>
      <c r="G246" s="11">
        <f>G195*G93*Předpoklady!G$71</f>
        <v>238989983.52728358</v>
      </c>
      <c r="H246" s="11">
        <f>H195*H93*Předpoklady!H$71</f>
        <v>231784487.57453093</v>
      </c>
      <c r="I246" s="11">
        <f>I195*I93*Předpoklady!I$71</f>
        <v>223988630.61196083</v>
      </c>
      <c r="J246" s="11">
        <f>J195*J93*Předpoklady!J$71</f>
        <v>214433209.14146262</v>
      </c>
      <c r="K246" s="11">
        <f>K195*K93*Předpoklady!K$71</f>
        <v>203353245.42708111</v>
      </c>
      <c r="L246" s="11">
        <f>L195*L93*Předpoklady!L$71</f>
        <v>186269463.63906509</v>
      </c>
      <c r="M246" s="11">
        <f>M195*M93*Předpoklady!M$71</f>
        <v>167045450.02407184</v>
      </c>
      <c r="N246" s="11">
        <f>N195*N93*Předpoklady!N$71</f>
        <v>147182438.62460637</v>
      </c>
      <c r="O246" s="11">
        <f>O195*O93*Předpoklady!O$71</f>
        <v>128470398.23847681</v>
      </c>
      <c r="P246" s="11">
        <f>P195*P93*Předpoklady!P$71</f>
        <v>111245157.2441722</v>
      </c>
      <c r="Q246" s="11">
        <f>Q195*Q93*Předpoklady!Q$71</f>
        <v>104005045.83724493</v>
      </c>
      <c r="R246" s="11">
        <f>R195*R93*Předpoklady!R$71</f>
        <v>99334783.653688297</v>
      </c>
      <c r="S246" s="11">
        <f>S195*S93*Předpoklady!S$71</f>
        <v>94274195.197646663</v>
      </c>
      <c r="T246" s="11">
        <f>T195*T93*Předpoklady!T$71</f>
        <v>87161226.176384673</v>
      </c>
      <c r="U246" s="11">
        <f>U195*U93*Předpoklady!U$71</f>
        <v>78400440.947102562</v>
      </c>
      <c r="V246" s="11">
        <f>V195*V93*Předpoklady!V$71</f>
        <v>80339333.73714599</v>
      </c>
      <c r="W246" s="11">
        <f>W195*W93*Předpoklady!W$71</f>
        <v>81676074.165715754</v>
      </c>
      <c r="X246" s="12">
        <f>X195*X93*Předpoklady!X$71</f>
        <v>83942876.224428132</v>
      </c>
    </row>
    <row r="247" spans="1:24" x14ac:dyDescent="0.2">
      <c r="A247" s="15" t="s">
        <v>15</v>
      </c>
      <c r="B247" s="62">
        <f t="shared" si="66"/>
        <v>229257917.56409395</v>
      </c>
      <c r="C247" s="11">
        <f>C196*C94*Předpoklady!C$71</f>
        <v>244875521.03761816</v>
      </c>
      <c r="D247" s="11">
        <f>D196*D94*Předpoklady!D$71</f>
        <v>249697741.58669719</v>
      </c>
      <c r="E247" s="11">
        <f>E196*E94*Předpoklady!E$71</f>
        <v>262994320.62046152</v>
      </c>
      <c r="F247" s="11">
        <f>F196*F94*Předpoklady!F$71</f>
        <v>287586279.66091049</v>
      </c>
      <c r="G247" s="11">
        <f>G196*G94*Předpoklady!G$71</f>
        <v>298422022.06027269</v>
      </c>
      <c r="H247" s="11">
        <f>H196*H94*Předpoklady!H$71</f>
        <v>301918325.69666749</v>
      </c>
      <c r="I247" s="11">
        <f>I196*I94*Předpoklady!I$71</f>
        <v>304178570.18821311</v>
      </c>
      <c r="J247" s="11">
        <f>J196*J94*Předpoklady!J$71</f>
        <v>302121091.19827133</v>
      </c>
      <c r="K247" s="11">
        <f>K196*K94*Předpoklady!K$71</f>
        <v>293144659.99062794</v>
      </c>
      <c r="L247" s="11">
        <f>L196*L94*Předpoklady!L$71</f>
        <v>276102177.59888661</v>
      </c>
      <c r="M247" s="11">
        <f>M196*M94*Předpoklady!M$71</f>
        <v>258766242.02616629</v>
      </c>
      <c r="N247" s="11">
        <f>N196*N94*Předpoklady!N$71</f>
        <v>239676771.7365942</v>
      </c>
      <c r="O247" s="11">
        <f>O196*O94*Předpoklady!O$71</f>
        <v>217645174.23443851</v>
      </c>
      <c r="P247" s="11">
        <f>P196*P94*Předpoklady!P$71</f>
        <v>193049928.5042561</v>
      </c>
      <c r="Q247" s="11">
        <f>Q196*Q94*Předpoklady!Q$71</f>
        <v>178907754.79671407</v>
      </c>
      <c r="R247" s="11">
        <f>R196*R94*Předpoklady!R$71</f>
        <v>162274496.0991309</v>
      </c>
      <c r="S247" s="11">
        <f>S196*S94*Předpoklady!S$71</f>
        <v>144603755.80120647</v>
      </c>
      <c r="T247" s="11">
        <f>T196*T94*Předpoklady!T$71</f>
        <v>127674631.56818607</v>
      </c>
      <c r="U247" s="11">
        <f>U196*U94*Předpoklady!U$71</f>
        <v>111829107.52766871</v>
      </c>
      <c r="V247" s="11">
        <f>V196*V94*Předpoklady!V$71</f>
        <v>115999726.97757839</v>
      </c>
      <c r="W247" s="11">
        <f>W196*W94*Předpoklady!W$71</f>
        <v>124017312.36430414</v>
      </c>
      <c r="X247" s="12">
        <f>X196*X94*Předpoklady!X$71</f>
        <v>133156670.59734702</v>
      </c>
    </row>
    <row r="248" spans="1:24" x14ac:dyDescent="0.2">
      <c r="A248" s="15" t="s">
        <v>16</v>
      </c>
      <c r="B248" s="62">
        <f t="shared" si="66"/>
        <v>180192911.71600762</v>
      </c>
      <c r="C248" s="11">
        <f>C197*C95*Předpoklady!C$71</f>
        <v>182820612.49252793</v>
      </c>
      <c r="D248" s="11">
        <f>D197*D95*Předpoklady!D$71</f>
        <v>183916492.36466029</v>
      </c>
      <c r="E248" s="11">
        <f>E197*E95*Předpoklady!E$71</f>
        <v>192677120.93170226</v>
      </c>
      <c r="F248" s="11">
        <f>F197*F95*Předpoklady!F$71</f>
        <v>206309132.4465192</v>
      </c>
      <c r="G248" s="11">
        <f>G197*G95*Předpoklady!G$71</f>
        <v>216156288.54000437</v>
      </c>
      <c r="H248" s="11">
        <f>H197*H95*Předpoklady!H$71</f>
        <v>227156241.33757007</v>
      </c>
      <c r="I248" s="11">
        <f>I197*I95*Předpoklady!I$71</f>
        <v>233666224.38130918</v>
      </c>
      <c r="J248" s="11">
        <f>J197*J95*Předpoklady!J$71</f>
        <v>241422232.07408255</v>
      </c>
      <c r="K248" s="11">
        <f>K197*K95*Předpoklady!K$71</f>
        <v>253085348.81271547</v>
      </c>
      <c r="L248" s="11">
        <f>L197*L95*Předpoklady!L$71</f>
        <v>252883913.71697262</v>
      </c>
      <c r="M248" s="11">
        <f>M197*M95*Předpoklady!M$71</f>
        <v>244637877.91659054</v>
      </c>
      <c r="N248" s="11">
        <f>N197*N95*Předpoklady!N$71</f>
        <v>233557374.05339685</v>
      </c>
      <c r="O248" s="11">
        <f>O197*O95*Předpoklady!O$71</f>
        <v>217665952.61998627</v>
      </c>
      <c r="P248" s="11">
        <f>P197*P95*Předpoklady!P$71</f>
        <v>195666851.45883843</v>
      </c>
      <c r="Q248" s="11">
        <f>Q197*Q95*Předpoklady!Q$71</f>
        <v>184688970.02831391</v>
      </c>
      <c r="R248" s="11">
        <f>R197*R95*Předpoklady!R$71</f>
        <v>173337844.0766812</v>
      </c>
      <c r="S248" s="11">
        <f>S197*S95*Předpoklady!S$71</f>
        <v>160726717.39607441</v>
      </c>
      <c r="T248" s="11">
        <f>T197*T95*Předpoklady!T$71</f>
        <v>146114166.49333644</v>
      </c>
      <c r="U248" s="11">
        <f>U197*U95*Předpoklady!U$71</f>
        <v>129704954.23271936</v>
      </c>
      <c r="V248" s="11">
        <f>V197*V95*Předpoklady!V$71</f>
        <v>131873583.00799346</v>
      </c>
      <c r="W248" s="11">
        <f>W197*W95*Předpoklady!W$71</f>
        <v>132372406.2920323</v>
      </c>
      <c r="X248" s="12">
        <f>X197*X95*Předpoklady!X$71</f>
        <v>132038861.59972523</v>
      </c>
    </row>
    <row r="249" spans="1:24" x14ac:dyDescent="0.2">
      <c r="A249" s="15" t="s">
        <v>17</v>
      </c>
      <c r="B249" s="62">
        <f t="shared" si="66"/>
        <v>151347244.72575366</v>
      </c>
      <c r="C249" s="11">
        <f>C198*C96*Předpoklady!C$71</f>
        <v>153060120.76326904</v>
      </c>
      <c r="D249" s="11">
        <f>D198*D96*Předpoklady!D$71</f>
        <v>149569353.7000967</v>
      </c>
      <c r="E249" s="11">
        <f>E198*E96*Předpoklady!E$71</f>
        <v>149008165.12046897</v>
      </c>
      <c r="F249" s="11">
        <f>F198*F96*Předpoklady!F$71</f>
        <v>151923460.76961902</v>
      </c>
      <c r="G249" s="11">
        <f>G198*G96*Předpoklady!G$71</f>
        <v>151729740.4834916</v>
      </c>
      <c r="H249" s="11">
        <f>H198*H96*Předpoklady!H$71</f>
        <v>153616668.06712273</v>
      </c>
      <c r="I249" s="11">
        <f>I198*I96*Předpoklady!I$71</f>
        <v>158333743.06679708</v>
      </c>
      <c r="J249" s="11">
        <f>J198*J96*Předpoklady!J$71</f>
        <v>164981120.44629157</v>
      </c>
      <c r="K249" s="11">
        <f>K198*K96*Předpoklady!K$71</f>
        <v>171374259.7570478</v>
      </c>
      <c r="L249" s="11">
        <f>L198*L96*Předpoklady!L$71</f>
        <v>175112576.92316473</v>
      </c>
      <c r="M249" s="11">
        <f>M198*M96*Předpoklady!M$71</f>
        <v>178282199.12260947</v>
      </c>
      <c r="N249" s="11">
        <f>N198*N96*Předpoklady!N$71</f>
        <v>175987110.37371182</v>
      </c>
      <c r="O249" s="11">
        <f>O198*O96*Předpoklady!O$71</f>
        <v>172900159.73660579</v>
      </c>
      <c r="P249" s="11">
        <f>P198*P96*Předpoklady!P$71</f>
        <v>170034837.89147228</v>
      </c>
      <c r="Q249" s="11">
        <f>Q198*Q96*Předpoklady!Q$71</f>
        <v>172163872.40012798</v>
      </c>
      <c r="R249" s="11">
        <f>R198*R96*Předpoklady!R$71</f>
        <v>168532852.34985486</v>
      </c>
      <c r="S249" s="11">
        <f>S198*S96*Předpoklady!S$71</f>
        <v>162545323.51456925</v>
      </c>
      <c r="T249" s="11">
        <f>T198*T96*Předpoklady!T$71</f>
        <v>153215023.32984799</v>
      </c>
      <c r="U249" s="11">
        <f>U198*U96*Předpoklady!U$71</f>
        <v>139594820.13638726</v>
      </c>
      <c r="V249" s="11">
        <f>V198*V96*Předpoklady!V$71</f>
        <v>146399070.43247908</v>
      </c>
      <c r="W249" s="11">
        <f>W198*W96*Předpoklady!W$71</f>
        <v>153894459.65079096</v>
      </c>
      <c r="X249" s="12">
        <f>X198*X96*Předpoklady!X$71</f>
        <v>161587410.30519497</v>
      </c>
    </row>
    <row r="250" spans="1:24" x14ac:dyDescent="0.2">
      <c r="A250" s="15" t="s">
        <v>18</v>
      </c>
      <c r="B250" s="62">
        <f t="shared" si="66"/>
        <v>132852480.20406543</v>
      </c>
      <c r="C250" s="11">
        <f>C199*C97*Předpoklady!C$71</f>
        <v>139387939.0935398</v>
      </c>
      <c r="D250" s="11">
        <f>D199*D97*Předpoklady!D$71</f>
        <v>144048923.08174303</v>
      </c>
      <c r="E250" s="11">
        <f>E199*E97*Předpoklady!E$71</f>
        <v>151998486.2250945</v>
      </c>
      <c r="F250" s="11">
        <f>F199*F97*Předpoklady!F$71</f>
        <v>162327550.04781911</v>
      </c>
      <c r="G250" s="11">
        <f>G199*G97*Předpoklady!G$71</f>
        <v>165714317.2860449</v>
      </c>
      <c r="H250" s="11">
        <f>H199*H97*Předpoklady!H$71</f>
        <v>166773573.20669502</v>
      </c>
      <c r="I250" s="11">
        <f>I199*I97*Předpoklady!I$71</f>
        <v>166298951.21089414</v>
      </c>
      <c r="J250" s="11">
        <f>J199*J97*Předpoklady!J$71</f>
        <v>164874372.31297398</v>
      </c>
      <c r="K250" s="11">
        <f>K199*K97*Předpoklady!K$71</f>
        <v>163673307.4575617</v>
      </c>
      <c r="L250" s="11">
        <f>L199*L97*Předpoklady!L$71</f>
        <v>160178752.21362153</v>
      </c>
      <c r="M250" s="11">
        <f>M199*M97*Předpoklady!M$71</f>
        <v>157934597.29879877</v>
      </c>
      <c r="N250" s="11">
        <f>N199*N97*Předpoklady!N$71</f>
        <v>157377515.36248493</v>
      </c>
      <c r="O250" s="11">
        <f>O199*O97*Předpoklady!O$71</f>
        <v>156659569.33821532</v>
      </c>
      <c r="P250" s="11">
        <f>P199*P97*Předpoklady!P$71</f>
        <v>152836382.25664371</v>
      </c>
      <c r="Q250" s="11">
        <f>Q199*Q97*Předpoklady!Q$71</f>
        <v>158772352.215332</v>
      </c>
      <c r="R250" s="11">
        <f>R199*R97*Předpoklady!R$71</f>
        <v>164278198.61709827</v>
      </c>
      <c r="S250" s="11">
        <f>S199*S97*Předpoklady!S$71</f>
        <v>164330284.64240119</v>
      </c>
      <c r="T250" s="11">
        <f>T199*T97*Předpoklady!T$71</f>
        <v>164008578.42762411</v>
      </c>
      <c r="U250" s="11">
        <f>U199*U97*Předpoklady!U$71</f>
        <v>164004381.79480183</v>
      </c>
      <c r="V250" s="11">
        <f>V199*V97*Předpoklady!V$71</f>
        <v>184568858.85722959</v>
      </c>
      <c r="W250" s="11">
        <f>W199*W97*Předpoklady!W$71</f>
        <v>202150015.4120239</v>
      </c>
      <c r="X250" s="12">
        <f>X199*X97*Předpoklady!X$71</f>
        <v>220177673.12569672</v>
      </c>
    </row>
    <row r="251" spans="1:24" x14ac:dyDescent="0.2">
      <c r="A251" s="15" t="s">
        <v>19</v>
      </c>
      <c r="B251" s="62">
        <f t="shared" si="66"/>
        <v>63657237.151823901</v>
      </c>
      <c r="C251" s="11">
        <f>C200*C98*Předpoklady!C$71</f>
        <v>71650453.114402458</v>
      </c>
      <c r="D251" s="11">
        <f>D200*D98*Předpoklady!D$71</f>
        <v>75383266.504805982</v>
      </c>
      <c r="E251" s="11">
        <f>E200*E98*Předpoklady!E$71</f>
        <v>79635069.525078729</v>
      </c>
      <c r="F251" s="11">
        <f>F200*F98*Předpoklady!F$71</f>
        <v>85408846.055988774</v>
      </c>
      <c r="G251" s="11">
        <f>G200*G98*Předpoklady!G$71</f>
        <v>89056687.406294525</v>
      </c>
      <c r="H251" s="11">
        <f>H200*H98*Předpoklady!H$71</f>
        <v>92898021.16914627</v>
      </c>
      <c r="I251" s="11">
        <f>I200*I98*Předpoklady!I$71</f>
        <v>97307978.704214901</v>
      </c>
      <c r="J251" s="11">
        <f>J200*J98*Předpoklady!J$71</f>
        <v>101596337.40121631</v>
      </c>
      <c r="K251" s="11">
        <f>K200*K98*Předpoklady!K$71</f>
        <v>104644810.51678629</v>
      </c>
      <c r="L251" s="11">
        <f>L200*L98*Předpoklady!L$71</f>
        <v>103378253.75479218</v>
      </c>
      <c r="M251" s="11">
        <f>M200*M98*Předpoklady!M$71</f>
        <v>99981772.008112192</v>
      </c>
      <c r="N251" s="11">
        <f>N200*N98*Předpoklady!N$71</f>
        <v>95221078.833887711</v>
      </c>
      <c r="O251" s="11">
        <f>O200*O98*Předpoklady!O$71</f>
        <v>89431292.880463734</v>
      </c>
      <c r="P251" s="11">
        <f>P200*P98*Předpoklady!P$71</f>
        <v>83094007.773751006</v>
      </c>
      <c r="Q251" s="11">
        <f>Q200*Q98*Předpoklady!Q$71</f>
        <v>82482697.947765857</v>
      </c>
      <c r="R251" s="11">
        <f>R200*R98*Předpoklady!R$71</f>
        <v>82512844.348447412</v>
      </c>
      <c r="S251" s="11">
        <f>S200*S98*Předpoklady!S$71</f>
        <v>83502251.74429968</v>
      </c>
      <c r="T251" s="11">
        <f>T200*T98*Předpoklady!T$71</f>
        <v>84208073.604253888</v>
      </c>
      <c r="U251" s="11">
        <f>U200*U98*Předpoklady!U$71</f>
        <v>82836049.460766971</v>
      </c>
      <c r="V251" s="11">
        <f>V200*V98*Předpoklady!V$71</f>
        <v>95304338.299749762</v>
      </c>
      <c r="W251" s="11">
        <f>W200*W98*Předpoklady!W$71</f>
        <v>110186568.99474736</v>
      </c>
      <c r="X251" s="12">
        <f>X200*X98*Předpoklady!X$71</f>
        <v>123952869.41372743</v>
      </c>
    </row>
    <row r="252" spans="1:24" x14ac:dyDescent="0.2">
      <c r="A252" s="15" t="s">
        <v>20</v>
      </c>
      <c r="B252" s="62">
        <f t="shared" si="66"/>
        <v>9644898.1273599453</v>
      </c>
      <c r="C252" s="11">
        <f>C201*C99*Předpoklady!C$71</f>
        <v>9403694.4153514449</v>
      </c>
      <c r="D252" s="11">
        <f>D201*D99*Předpoklady!D$71</f>
        <v>10319330.481733197</v>
      </c>
      <c r="E252" s="11">
        <f>E201*E99*Předpoklady!E$71</f>
        <v>12930856.437253397</v>
      </c>
      <c r="F252" s="11">
        <f>F201*F99*Předpoklady!F$71</f>
        <v>16011442.504968146</v>
      </c>
      <c r="G252" s="11">
        <f>G201*G99*Předpoklady!G$71</f>
        <v>18282825.037383873</v>
      </c>
      <c r="H252" s="11">
        <f>H201*H99*Předpoklady!H$71</f>
        <v>20056713.978485767</v>
      </c>
      <c r="I252" s="11">
        <f>I201*I99*Předpoklady!I$71</f>
        <v>21260410.357146915</v>
      </c>
      <c r="J252" s="11">
        <f>J201*J99*Předpoklady!J$71</f>
        <v>22242074.259411551</v>
      </c>
      <c r="K252" s="11">
        <f>K201*K99*Předpoklady!K$71</f>
        <v>23174310.884801403</v>
      </c>
      <c r="L252" s="11">
        <f>L201*L99*Předpoklady!L$71</f>
        <v>23609600.08926294</v>
      </c>
      <c r="M252" s="11">
        <f>M201*M99*Předpoklady!M$71</f>
        <v>23849541.384775542</v>
      </c>
      <c r="N252" s="11">
        <f>N201*N99*Předpoklady!N$71</f>
        <v>23970068.214690533</v>
      </c>
      <c r="O252" s="11">
        <f>O201*O99*Předpoklady!O$71</f>
        <v>23729465.256013658</v>
      </c>
      <c r="P252" s="11">
        <f>P201*P99*Předpoklady!P$71</f>
        <v>22785414.598382559</v>
      </c>
      <c r="Q252" s="11">
        <f>Q201*Q99*Předpoklady!Q$71</f>
        <v>22676645.848974444</v>
      </c>
      <c r="R252" s="11">
        <f>R201*R99*Předpoklady!R$71</f>
        <v>22097242.160826977</v>
      </c>
      <c r="S252" s="11">
        <f>S201*S99*Předpoklady!S$71</f>
        <v>21269424.043237064</v>
      </c>
      <c r="T252" s="11">
        <f>T201*T99*Předpoklady!T$71</f>
        <v>20247221.559392251</v>
      </c>
      <c r="U252" s="11">
        <f>U201*U99*Předpoklady!U$71</f>
        <v>19077208.391659223</v>
      </c>
      <c r="V252" s="11">
        <f>V201*V99*Předpoklady!V$71</f>
        <v>21072782.404666454</v>
      </c>
      <c r="W252" s="11">
        <f>W201*W99*Předpoklady!W$71</f>
        <v>23640936.754113976</v>
      </c>
      <c r="X252" s="12">
        <f>X201*X99*Předpoklady!X$71</f>
        <v>27143269.791505974</v>
      </c>
    </row>
    <row r="253" spans="1:24" x14ac:dyDescent="0.2">
      <c r="A253" s="15" t="s">
        <v>21</v>
      </c>
      <c r="B253" s="63">
        <f t="shared" si="66"/>
        <v>2856274.8661475405</v>
      </c>
      <c r="C253" s="48">
        <f>C202*C100*Předpoklady!C$71</f>
        <v>2917018.725036921</v>
      </c>
      <c r="D253" s="48">
        <f>D202*D100*Předpoklady!D$71</f>
        <v>2893310.2353453254</v>
      </c>
      <c r="E253" s="48">
        <f>E202*E100*Předpoklady!E$71</f>
        <v>2942249.9268242633</v>
      </c>
      <c r="F253" s="48">
        <f>F202*F100*Předpoklady!F$71</f>
        <v>3049933.0729484451</v>
      </c>
      <c r="G253" s="48">
        <f>G202*G100*Předpoklady!G$71</f>
        <v>3058700.1262269844</v>
      </c>
      <c r="H253" s="48">
        <f>H202*H100*Předpoklady!H$71</f>
        <v>3058606.6444545425</v>
      </c>
      <c r="I253" s="48">
        <f>I202*I100*Předpoklady!I$71</f>
        <v>3048730.2376358053</v>
      </c>
      <c r="J253" s="48">
        <f>J202*J100*Předpoklady!J$71</f>
        <v>3028104.3935326939</v>
      </c>
      <c r="K253" s="48">
        <f>K202*K100*Předpoklady!K$71</f>
        <v>2995713.7545890226</v>
      </c>
      <c r="L253" s="48">
        <f>L202*L100*Předpoklady!L$71</f>
        <v>2882369.6699827472</v>
      </c>
      <c r="M253" s="48">
        <f>M202*M100*Předpoklady!M$71</f>
        <v>2747803.6441279957</v>
      </c>
      <c r="N253" s="48">
        <f>N202*N100*Předpoklady!N$71</f>
        <v>2590270.6687521008</v>
      </c>
      <c r="O253" s="48">
        <f>O202*O100*Předpoklady!O$71</f>
        <v>2407908.5672737388</v>
      </c>
      <c r="P253" s="48">
        <f>P202*P100*Předpoklady!P$71</f>
        <v>2198724.2328458223</v>
      </c>
      <c r="Q253" s="48">
        <f>Q202*Q100*Předpoklady!Q$71</f>
        <v>2112881.443056385</v>
      </c>
      <c r="R253" s="48">
        <f>R202*R100*Předpoklady!R$71</f>
        <v>2011771.0642251589</v>
      </c>
      <c r="S253" s="48">
        <f>S202*S100*Předpoklady!S$71</f>
        <v>1894126.5956204103</v>
      </c>
      <c r="T253" s="48">
        <f>T202*T100*Předpoklady!T$71</f>
        <v>1758567.0391066566</v>
      </c>
      <c r="U253" s="48">
        <f>U202*U100*Předpoklady!U$71</f>
        <v>1603579.4754405892</v>
      </c>
      <c r="V253" s="48">
        <f>V202*V100*Předpoklady!V$71</f>
        <v>1687929.4591706172</v>
      </c>
      <c r="W253" s="48">
        <f>W202*W100*Předpoklady!W$71</f>
        <v>1776810.8440317651</v>
      </c>
      <c r="X253" s="64">
        <f>X202*X100*Předpoklady!X$71</f>
        <v>1870476.1438804069</v>
      </c>
    </row>
    <row r="254" spans="1:24" x14ac:dyDescent="0.2">
      <c r="A254" s="16" t="s">
        <v>24</v>
      </c>
      <c r="B254" s="67">
        <f>SUM(B233:B253)</f>
        <v>2690754194.0513597</v>
      </c>
      <c r="C254" s="67">
        <f t="shared" ref="C254:X254" si="67">SUM(C233:C253)</f>
        <v>2738160299.0029635</v>
      </c>
      <c r="D254" s="67">
        <f t="shared" si="67"/>
        <v>2709550857.5715837</v>
      </c>
      <c r="E254" s="67">
        <f t="shared" si="67"/>
        <v>2750699320.1805239</v>
      </c>
      <c r="F254" s="67">
        <f t="shared" si="67"/>
        <v>2848629365.334116</v>
      </c>
      <c r="G254" s="67">
        <f t="shared" si="67"/>
        <v>2853966594.4496641</v>
      </c>
      <c r="H254" s="67">
        <f t="shared" si="67"/>
        <v>2849670678.7905507</v>
      </c>
      <c r="I254" s="67">
        <f t="shared" si="67"/>
        <v>2834999702.8545637</v>
      </c>
      <c r="J254" s="67">
        <f t="shared" si="67"/>
        <v>2810098541.6060686</v>
      </c>
      <c r="K254" s="67">
        <f t="shared" si="67"/>
        <v>2774774969.1858058</v>
      </c>
      <c r="L254" s="67">
        <f t="shared" si="67"/>
        <v>2665036503.1729674</v>
      </c>
      <c r="M254" s="67">
        <f t="shared" si="67"/>
        <v>2535853313.9670482</v>
      </c>
      <c r="N254" s="67">
        <f t="shared" si="67"/>
        <v>2386639737.5574298</v>
      </c>
      <c r="O254" s="67">
        <f t="shared" si="67"/>
        <v>2216548034.35004</v>
      </c>
      <c r="P254" s="67">
        <f t="shared" si="67"/>
        <v>2022487730.7408712</v>
      </c>
      <c r="Q254" s="67">
        <f t="shared" si="67"/>
        <v>1942705606.2360258</v>
      </c>
      <c r="R254" s="67">
        <f t="shared" si="67"/>
        <v>1848923152.9539959</v>
      </c>
      <c r="S254" s="67">
        <f t="shared" si="67"/>
        <v>1739072878.68418</v>
      </c>
      <c r="T254" s="67">
        <f t="shared" si="67"/>
        <v>1615818338.4172878</v>
      </c>
      <c r="U254" s="67">
        <f t="shared" si="67"/>
        <v>1476872736.5043061</v>
      </c>
      <c r="V254" s="67">
        <f t="shared" si="67"/>
        <v>1557669428.0249174</v>
      </c>
      <c r="W254" s="67">
        <f t="shared" si="67"/>
        <v>1640816048.3616791</v>
      </c>
      <c r="X254" s="67">
        <f t="shared" si="67"/>
        <v>1724786907.287077</v>
      </c>
    </row>
    <row r="255" spans="1:24" x14ac:dyDescent="0.2">
      <c r="A255" s="14" t="s">
        <v>24</v>
      </c>
      <c r="B255" s="27">
        <f>B230+B254</f>
        <v>6426499987.1398211</v>
      </c>
      <c r="C255" s="27">
        <f t="shared" ref="C255:X255" si="68">C230+C254</f>
        <v>6503345606.7797279</v>
      </c>
      <c r="D255" s="27">
        <f t="shared" si="68"/>
        <v>6392735150.5743999</v>
      </c>
      <c r="E255" s="27">
        <f t="shared" si="68"/>
        <v>6445353033.5233974</v>
      </c>
      <c r="F255" s="27">
        <f t="shared" si="68"/>
        <v>6627297853.9238071</v>
      </c>
      <c r="G255" s="27">
        <f t="shared" si="68"/>
        <v>6595536976.8778963</v>
      </c>
      <c r="H255" s="27">
        <f t="shared" si="68"/>
        <v>6546823922.3294954</v>
      </c>
      <c r="I255" s="27">
        <f t="shared" si="68"/>
        <v>6478702563.8876686</v>
      </c>
      <c r="J255" s="27">
        <f t="shared" si="68"/>
        <v>6389915207.0570393</v>
      </c>
      <c r="K255" s="27">
        <f t="shared" si="68"/>
        <v>6279008184.6714411</v>
      </c>
      <c r="L255" s="27">
        <f t="shared" si="68"/>
        <v>6001069878.5670414</v>
      </c>
      <c r="M255" s="27">
        <f t="shared" si="68"/>
        <v>5681387794.2404251</v>
      </c>
      <c r="N255" s="27">
        <f t="shared" si="68"/>
        <v>5318805556.4026642</v>
      </c>
      <c r="O255" s="27">
        <f t="shared" si="68"/>
        <v>4912025063.9396687</v>
      </c>
      <c r="P255" s="27">
        <f t="shared" si="68"/>
        <v>4457129172.1911526</v>
      </c>
      <c r="Q255" s="27">
        <f t="shared" si="68"/>
        <v>4257656707.6835108</v>
      </c>
      <c r="R255" s="27">
        <f t="shared" si="68"/>
        <v>4029970100.7332478</v>
      </c>
      <c r="S255" s="27">
        <f t="shared" si="68"/>
        <v>3770918625.2300005</v>
      </c>
      <c r="T255" s="27">
        <f t="shared" si="68"/>
        <v>3481988207.2527828</v>
      </c>
      <c r="U255" s="27">
        <f t="shared" si="68"/>
        <v>3159811974.8843999</v>
      </c>
      <c r="V255" s="27">
        <f t="shared" si="68"/>
        <v>3308884164.071229</v>
      </c>
      <c r="W255" s="27">
        <f t="shared" si="68"/>
        <v>3462485943.0794878</v>
      </c>
      <c r="X255" s="27">
        <f t="shared" si="68"/>
        <v>3619866135.1942387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11.42578125" defaultRowHeight="12.75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96"/>
  <sheetViews>
    <sheetView showGridLines="0" workbookViewId="0"/>
  </sheetViews>
  <sheetFormatPr defaultColWidth="8.85546875" defaultRowHeight="12.75" x14ac:dyDescent="0.2"/>
  <cols>
    <col min="1" max="1" width="26.7109375" style="2" customWidth="1"/>
    <col min="2" max="6" width="8.85546875" style="2"/>
    <col min="7" max="11" width="9.42578125" style="2" bestFit="1" customWidth="1"/>
    <col min="12" max="16384" width="8.85546875" style="2"/>
  </cols>
  <sheetData>
    <row r="2" spans="1:25" x14ac:dyDescent="0.2">
      <c r="A2" s="1" t="s">
        <v>52</v>
      </c>
    </row>
    <row r="3" spans="1:25" x14ac:dyDescent="0.2">
      <c r="B3" s="146" t="s">
        <v>69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6" t="s">
        <v>70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</row>
    <row r="4" spans="1:25" x14ac:dyDescent="0.2">
      <c r="B4" s="149">
        <v>2012</v>
      </c>
      <c r="C4" s="150"/>
      <c r="D4" s="149">
        <v>2013</v>
      </c>
      <c r="E4" s="150"/>
      <c r="F4" s="149">
        <v>2014</v>
      </c>
      <c r="G4" s="150"/>
      <c r="H4" s="149">
        <v>2015</v>
      </c>
      <c r="I4" s="150"/>
      <c r="J4" s="149">
        <v>2016</v>
      </c>
      <c r="K4" s="150"/>
      <c r="L4" s="149">
        <v>2017</v>
      </c>
      <c r="M4" s="150"/>
      <c r="N4" s="149">
        <v>2013</v>
      </c>
      <c r="O4" s="150"/>
      <c r="P4" s="149">
        <v>2014</v>
      </c>
      <c r="Q4" s="150"/>
      <c r="R4" s="149">
        <v>2015</v>
      </c>
      <c r="S4" s="150"/>
      <c r="T4" s="149">
        <v>2016</v>
      </c>
      <c r="U4" s="150"/>
      <c r="V4" s="149">
        <v>2017</v>
      </c>
      <c r="W4" s="150"/>
      <c r="X4" s="149" t="s">
        <v>68</v>
      </c>
      <c r="Y4" s="150"/>
    </row>
    <row r="5" spans="1:25" x14ac:dyDescent="0.2">
      <c r="A5" s="6" t="s">
        <v>22</v>
      </c>
      <c r="B5" s="81" t="s">
        <v>23</v>
      </c>
      <c r="C5" s="81" t="s">
        <v>25</v>
      </c>
      <c r="D5" s="81" t="s">
        <v>23</v>
      </c>
      <c r="E5" s="81" t="s">
        <v>25</v>
      </c>
      <c r="F5" s="81" t="s">
        <v>23</v>
      </c>
      <c r="G5" s="81" t="s">
        <v>25</v>
      </c>
      <c r="H5" s="81" t="s">
        <v>23</v>
      </c>
      <c r="I5" s="81" t="s">
        <v>25</v>
      </c>
      <c r="J5" s="81" t="s">
        <v>23</v>
      </c>
      <c r="K5" s="81" t="s">
        <v>25</v>
      </c>
      <c r="L5" s="81" t="s">
        <v>23</v>
      </c>
      <c r="M5" s="81" t="s">
        <v>25</v>
      </c>
      <c r="N5" s="81" t="s">
        <v>23</v>
      </c>
      <c r="O5" s="81" t="s">
        <v>25</v>
      </c>
      <c r="P5" s="81" t="s">
        <v>23</v>
      </c>
      <c r="Q5" s="81" t="s">
        <v>25</v>
      </c>
      <c r="R5" s="81" t="s">
        <v>23</v>
      </c>
      <c r="S5" s="81" t="s">
        <v>25</v>
      </c>
      <c r="T5" s="81" t="s">
        <v>23</v>
      </c>
      <c r="U5" s="81" t="s">
        <v>25</v>
      </c>
      <c r="V5" s="81" t="s">
        <v>23</v>
      </c>
      <c r="W5" s="81" t="s">
        <v>25</v>
      </c>
      <c r="X5" s="81" t="s">
        <v>23</v>
      </c>
      <c r="Y5" s="81" t="s">
        <v>25</v>
      </c>
    </row>
    <row r="6" spans="1:25" x14ac:dyDescent="0.2">
      <c r="A6" s="29" t="s">
        <v>1</v>
      </c>
      <c r="B6" s="82">
        <v>17082</v>
      </c>
      <c r="C6" s="83">
        <v>15467</v>
      </c>
      <c r="D6" s="82">
        <v>17940</v>
      </c>
      <c r="E6" s="83">
        <v>15777</v>
      </c>
      <c r="F6" s="82">
        <v>19474.740000000002</v>
      </c>
      <c r="G6" s="83">
        <v>16943.84</v>
      </c>
      <c r="H6" s="82">
        <v>19565</v>
      </c>
      <c r="I6" s="83">
        <v>17482</v>
      </c>
      <c r="J6" s="82">
        <v>20566.89</v>
      </c>
      <c r="K6" s="83">
        <v>18288.59</v>
      </c>
      <c r="L6" s="82">
        <v>21742.14</v>
      </c>
      <c r="M6" s="83">
        <v>18443.810000000001</v>
      </c>
      <c r="N6" s="91">
        <f t="shared" ref="N6:N27" si="0">D6/B6</f>
        <v>1.0502283105022832</v>
      </c>
      <c r="O6" s="92">
        <f t="shared" ref="O6:O27" si="1">E6/C6</f>
        <v>1.0200426714941488</v>
      </c>
      <c r="P6" s="91">
        <f t="shared" ref="P6:P27" si="2">F6/D6</f>
        <v>1.0855484949832777</v>
      </c>
      <c r="Q6" s="92">
        <f t="shared" ref="Q6:Q27" si="3">G6/E6</f>
        <v>1.0739582937187044</v>
      </c>
      <c r="R6" s="91">
        <f t="shared" ref="R6:R27" si="4">H6/F6</f>
        <v>1.0046347216958993</v>
      </c>
      <c r="S6" s="92">
        <f t="shared" ref="S6:S27" si="5">I6/G6</f>
        <v>1.0317613952917402</v>
      </c>
      <c r="T6" s="91">
        <f t="shared" ref="T6:T27" si="6">J6/H6</f>
        <v>1.0512082800920011</v>
      </c>
      <c r="U6" s="92">
        <f t="shared" ref="U6:U27" si="7">K6/I6</f>
        <v>1.0461383136940854</v>
      </c>
      <c r="V6" s="91">
        <f t="shared" ref="V6:V27" si="8">L6/J6</f>
        <v>1.0571428154669957</v>
      </c>
      <c r="W6" s="92">
        <f t="shared" ref="W6:W27" si="9">M6/K6</f>
        <v>1.0084872589959095</v>
      </c>
      <c r="X6" s="100">
        <f>AVERAGE(N6,P6,R6,T6,V6)</f>
        <v>1.0497525245480914</v>
      </c>
      <c r="Y6" s="101">
        <f t="shared" ref="Y6:Y27" si="10">AVERAGE(O6,Q6,S6,U6,W6)</f>
        <v>1.0360775866389176</v>
      </c>
    </row>
    <row r="7" spans="1:25" x14ac:dyDescent="0.2">
      <c r="A7" s="15" t="s">
        <v>2</v>
      </c>
      <c r="B7" s="84">
        <v>9231</v>
      </c>
      <c r="C7" s="85">
        <v>7691</v>
      </c>
      <c r="D7" s="84">
        <v>9289</v>
      </c>
      <c r="E7" s="85">
        <v>7985</v>
      </c>
      <c r="F7" s="84">
        <v>9898.01</v>
      </c>
      <c r="G7" s="85">
        <v>8572.0400000000009</v>
      </c>
      <c r="H7" s="84">
        <v>9838</v>
      </c>
      <c r="I7" s="85">
        <v>8317</v>
      </c>
      <c r="J7" s="84">
        <v>10325.33</v>
      </c>
      <c r="K7" s="85">
        <v>8741.77</v>
      </c>
      <c r="L7" s="84">
        <v>10742.97</v>
      </c>
      <c r="M7" s="85">
        <v>8836.24</v>
      </c>
      <c r="N7" s="93">
        <f t="shared" si="0"/>
        <v>1.006283176253927</v>
      </c>
      <c r="O7" s="94">
        <f t="shared" si="1"/>
        <v>1.0382264985047458</v>
      </c>
      <c r="P7" s="93">
        <f t="shared" si="2"/>
        <v>1.0655624932716117</v>
      </c>
      <c r="Q7" s="94">
        <f t="shared" si="3"/>
        <v>1.0735178459611774</v>
      </c>
      <c r="R7" s="93">
        <f t="shared" si="4"/>
        <v>0.99393716514733765</v>
      </c>
      <c r="S7" s="94">
        <f t="shared" si="5"/>
        <v>0.97024745568149462</v>
      </c>
      <c r="T7" s="93">
        <f t="shared" si="6"/>
        <v>1.0495354746899777</v>
      </c>
      <c r="U7" s="94">
        <f t="shared" si="7"/>
        <v>1.0510725021041241</v>
      </c>
      <c r="V7" s="93">
        <f t="shared" si="8"/>
        <v>1.0404481019008593</v>
      </c>
      <c r="W7" s="94">
        <f t="shared" si="9"/>
        <v>1.0108067359356285</v>
      </c>
      <c r="X7" s="102">
        <f t="shared" ref="X7:X27" si="11">AVERAGE(N7,P7,R7,T7,V7)</f>
        <v>1.0311532822527425</v>
      </c>
      <c r="Y7" s="103">
        <f t="shared" si="10"/>
        <v>1.0287742076374342</v>
      </c>
    </row>
    <row r="8" spans="1:25" x14ac:dyDescent="0.2">
      <c r="A8" s="15" t="s">
        <v>3</v>
      </c>
      <c r="B8" s="84">
        <v>9732</v>
      </c>
      <c r="C8" s="85">
        <v>10098</v>
      </c>
      <c r="D8" s="84">
        <v>9519</v>
      </c>
      <c r="E8" s="85">
        <v>9922</v>
      </c>
      <c r="F8" s="84">
        <v>10213.82</v>
      </c>
      <c r="G8" s="85">
        <v>10445.14</v>
      </c>
      <c r="H8" s="84">
        <v>10166</v>
      </c>
      <c r="I8" s="85">
        <v>10194</v>
      </c>
      <c r="J8" s="84">
        <v>10876.31</v>
      </c>
      <c r="K8" s="85">
        <v>10873.66</v>
      </c>
      <c r="L8" s="84">
        <v>11017.93</v>
      </c>
      <c r="M8" s="85">
        <v>10947.02</v>
      </c>
      <c r="N8" s="93">
        <f t="shared" si="0"/>
        <v>0.9781134401972873</v>
      </c>
      <c r="O8" s="94">
        <f t="shared" si="1"/>
        <v>0.98257080610021785</v>
      </c>
      <c r="P8" s="93">
        <f t="shared" si="2"/>
        <v>1.07299296144553</v>
      </c>
      <c r="Q8" s="94">
        <f t="shared" si="3"/>
        <v>1.0527252570046362</v>
      </c>
      <c r="R8" s="93">
        <f t="shared" si="4"/>
        <v>0.99531810821024846</v>
      </c>
      <c r="S8" s="94">
        <f t="shared" si="5"/>
        <v>0.975956282060365</v>
      </c>
      <c r="T8" s="93">
        <f t="shared" si="6"/>
        <v>1.069871139091088</v>
      </c>
      <c r="U8" s="94">
        <f t="shared" si="7"/>
        <v>1.0666725524818521</v>
      </c>
      <c r="V8" s="93">
        <f t="shared" si="8"/>
        <v>1.0130209602337559</v>
      </c>
      <c r="W8" s="94">
        <f t="shared" si="9"/>
        <v>1.0067465784289742</v>
      </c>
      <c r="X8" s="102">
        <f t="shared" si="11"/>
        <v>1.0258633218355819</v>
      </c>
      <c r="Y8" s="103">
        <f t="shared" si="10"/>
        <v>1.0169342952152089</v>
      </c>
    </row>
    <row r="9" spans="1:25" x14ac:dyDescent="0.2">
      <c r="A9" s="15" t="s">
        <v>4</v>
      </c>
      <c r="B9" s="84">
        <v>8718</v>
      </c>
      <c r="C9" s="85">
        <v>10726</v>
      </c>
      <c r="D9" s="84">
        <v>8879</v>
      </c>
      <c r="E9" s="85">
        <v>11073</v>
      </c>
      <c r="F9" s="84">
        <v>10156.86</v>
      </c>
      <c r="G9" s="85">
        <v>12370.91</v>
      </c>
      <c r="H9" s="84">
        <v>10106</v>
      </c>
      <c r="I9" s="85">
        <v>12027</v>
      </c>
      <c r="J9" s="84">
        <v>10332.030000000001</v>
      </c>
      <c r="K9" s="85">
        <v>12523.77</v>
      </c>
      <c r="L9" s="84">
        <v>11004.86</v>
      </c>
      <c r="M9" s="85">
        <v>13131.48</v>
      </c>
      <c r="N9" s="93">
        <f t="shared" si="0"/>
        <v>1.0184675384262445</v>
      </c>
      <c r="O9" s="94">
        <f t="shared" si="1"/>
        <v>1.0323512959164647</v>
      </c>
      <c r="P9" s="93">
        <f t="shared" si="2"/>
        <v>1.1439193602883209</v>
      </c>
      <c r="Q9" s="94">
        <f t="shared" si="3"/>
        <v>1.1172139438273276</v>
      </c>
      <c r="R9" s="93">
        <f t="shared" si="4"/>
        <v>0.99499254690918248</v>
      </c>
      <c r="S9" s="94">
        <f t="shared" si="5"/>
        <v>0.97220010492356668</v>
      </c>
      <c r="T9" s="93">
        <f t="shared" si="6"/>
        <v>1.0223659212349101</v>
      </c>
      <c r="U9" s="94">
        <f t="shared" si="7"/>
        <v>1.0413045647293591</v>
      </c>
      <c r="V9" s="93">
        <f t="shared" si="8"/>
        <v>1.0651207942679222</v>
      </c>
      <c r="W9" s="94">
        <f t="shared" si="9"/>
        <v>1.0485245257618112</v>
      </c>
      <c r="X9" s="102">
        <f t="shared" si="11"/>
        <v>1.048973232225316</v>
      </c>
      <c r="Y9" s="103">
        <f t="shared" si="10"/>
        <v>1.0423188870317059</v>
      </c>
    </row>
    <row r="10" spans="1:25" x14ac:dyDescent="0.2">
      <c r="A10" s="15" t="s">
        <v>5</v>
      </c>
      <c r="B10" s="84">
        <v>7185</v>
      </c>
      <c r="C10" s="85">
        <v>10284</v>
      </c>
      <c r="D10" s="84">
        <v>7614</v>
      </c>
      <c r="E10" s="85">
        <v>10539</v>
      </c>
      <c r="F10" s="84">
        <v>8455.39</v>
      </c>
      <c r="G10" s="85">
        <v>11414.45</v>
      </c>
      <c r="H10" s="84">
        <v>8688</v>
      </c>
      <c r="I10" s="85">
        <v>11455</v>
      </c>
      <c r="J10" s="84">
        <v>9056.2099999999991</v>
      </c>
      <c r="K10" s="85">
        <v>12641.99</v>
      </c>
      <c r="L10" s="84">
        <v>8948.14</v>
      </c>
      <c r="M10" s="85">
        <v>12957.43</v>
      </c>
      <c r="N10" s="93">
        <f t="shared" si="0"/>
        <v>1.0597077244258872</v>
      </c>
      <c r="O10" s="94">
        <f t="shared" si="1"/>
        <v>1.0247957992998833</v>
      </c>
      <c r="P10" s="93">
        <f t="shared" si="2"/>
        <v>1.110505647491463</v>
      </c>
      <c r="Q10" s="94">
        <f t="shared" si="3"/>
        <v>1.0830676534775596</v>
      </c>
      <c r="R10" s="93">
        <f t="shared" si="4"/>
        <v>1.0275102626845125</v>
      </c>
      <c r="S10" s="94">
        <f t="shared" si="5"/>
        <v>1.0035525145758226</v>
      </c>
      <c r="T10" s="93">
        <f t="shared" si="6"/>
        <v>1.0423814456721914</v>
      </c>
      <c r="U10" s="94">
        <f t="shared" si="7"/>
        <v>1.1036219991270189</v>
      </c>
      <c r="V10" s="93">
        <f t="shared" si="8"/>
        <v>0.98806675198565408</v>
      </c>
      <c r="W10" s="94">
        <f t="shared" si="9"/>
        <v>1.0249517678783167</v>
      </c>
      <c r="X10" s="102">
        <f t="shared" si="11"/>
        <v>1.0456343664519416</v>
      </c>
      <c r="Y10" s="103">
        <f t="shared" si="10"/>
        <v>1.0479979468717204</v>
      </c>
    </row>
    <row r="11" spans="1:25" x14ac:dyDescent="0.2">
      <c r="A11" s="15" t="s">
        <v>6</v>
      </c>
      <c r="B11" s="84">
        <v>7884</v>
      </c>
      <c r="C11" s="85">
        <v>13048</v>
      </c>
      <c r="D11" s="84">
        <v>8604</v>
      </c>
      <c r="E11" s="85">
        <v>13670</v>
      </c>
      <c r="F11" s="84">
        <v>9437.23</v>
      </c>
      <c r="G11" s="85">
        <v>14804.93</v>
      </c>
      <c r="H11" s="84">
        <v>9355</v>
      </c>
      <c r="I11" s="85">
        <v>14919</v>
      </c>
      <c r="J11" s="84">
        <v>9957.91</v>
      </c>
      <c r="K11" s="85">
        <v>16053.62</v>
      </c>
      <c r="L11" s="84">
        <v>10212.39</v>
      </c>
      <c r="M11" s="85">
        <v>16481.78</v>
      </c>
      <c r="N11" s="93">
        <f t="shared" si="0"/>
        <v>1.091324200913242</v>
      </c>
      <c r="O11" s="94">
        <f t="shared" si="1"/>
        <v>1.0476701410177804</v>
      </c>
      <c r="P11" s="93">
        <f t="shared" si="2"/>
        <v>1.0968421664342165</v>
      </c>
      <c r="Q11" s="94">
        <f t="shared" si="3"/>
        <v>1.0830234089246527</v>
      </c>
      <c r="R11" s="93">
        <f t="shared" si="4"/>
        <v>0.99128663813428308</v>
      </c>
      <c r="S11" s="94">
        <f t="shared" si="5"/>
        <v>1.0077048658791361</v>
      </c>
      <c r="T11" s="93">
        <f t="shared" si="6"/>
        <v>1.064447888829503</v>
      </c>
      <c r="U11" s="94">
        <f t="shared" si="7"/>
        <v>1.0760520142100678</v>
      </c>
      <c r="V11" s="93">
        <f t="shared" si="8"/>
        <v>1.0255555633662083</v>
      </c>
      <c r="W11" s="94">
        <f t="shared" si="9"/>
        <v>1.026670620084442</v>
      </c>
      <c r="X11" s="102">
        <f t="shared" si="11"/>
        <v>1.0538912915354905</v>
      </c>
      <c r="Y11" s="103">
        <f t="shared" si="10"/>
        <v>1.0482242100232155</v>
      </c>
    </row>
    <row r="12" spans="1:25" x14ac:dyDescent="0.2">
      <c r="A12" s="15" t="s">
        <v>7</v>
      </c>
      <c r="B12" s="84">
        <v>9206</v>
      </c>
      <c r="C12" s="85">
        <v>14993</v>
      </c>
      <c r="D12" s="84">
        <v>9401</v>
      </c>
      <c r="E12" s="85">
        <v>15541</v>
      </c>
      <c r="F12" s="84">
        <v>10298.31</v>
      </c>
      <c r="G12" s="85">
        <v>16920.009999999998</v>
      </c>
      <c r="H12" s="84">
        <v>10409</v>
      </c>
      <c r="I12" s="85">
        <v>16944</v>
      </c>
      <c r="J12" s="84">
        <v>11042.14</v>
      </c>
      <c r="K12" s="85">
        <v>17930.84</v>
      </c>
      <c r="L12" s="84">
        <v>11667.53</v>
      </c>
      <c r="M12" s="85">
        <v>18389.72</v>
      </c>
      <c r="N12" s="93">
        <f t="shared" si="0"/>
        <v>1.0211818379317836</v>
      </c>
      <c r="O12" s="94">
        <f t="shared" si="1"/>
        <v>1.0365503901820849</v>
      </c>
      <c r="P12" s="93">
        <f t="shared" si="2"/>
        <v>1.095448356557813</v>
      </c>
      <c r="Q12" s="94">
        <f t="shared" si="3"/>
        <v>1.0887336722218646</v>
      </c>
      <c r="R12" s="93">
        <f t="shared" si="4"/>
        <v>1.0107483655085154</v>
      </c>
      <c r="S12" s="94">
        <f t="shared" si="5"/>
        <v>1.0014178478617921</v>
      </c>
      <c r="T12" s="93">
        <f t="shared" si="6"/>
        <v>1.0608262080891535</v>
      </c>
      <c r="U12" s="94">
        <f t="shared" si="7"/>
        <v>1.0582412653446649</v>
      </c>
      <c r="V12" s="93">
        <f t="shared" si="8"/>
        <v>1.05663666644328</v>
      </c>
      <c r="W12" s="94">
        <f t="shared" si="9"/>
        <v>1.02559166218649</v>
      </c>
      <c r="X12" s="102">
        <f t="shared" si="11"/>
        <v>1.0489682869061092</v>
      </c>
      <c r="Y12" s="103">
        <f t="shared" si="10"/>
        <v>1.0421069675593793</v>
      </c>
    </row>
    <row r="13" spans="1:25" x14ac:dyDescent="0.2">
      <c r="A13" s="15" t="s">
        <v>8</v>
      </c>
      <c r="B13" s="84">
        <v>10425</v>
      </c>
      <c r="C13" s="85">
        <v>14267</v>
      </c>
      <c r="D13" s="84">
        <v>10841</v>
      </c>
      <c r="E13" s="85">
        <v>15062</v>
      </c>
      <c r="F13" s="84">
        <v>11776.17</v>
      </c>
      <c r="G13" s="85">
        <v>16227.65</v>
      </c>
      <c r="H13" s="84">
        <v>12039</v>
      </c>
      <c r="I13" s="85">
        <v>16638</v>
      </c>
      <c r="J13" s="84">
        <v>12660.94</v>
      </c>
      <c r="K13" s="85">
        <v>17631.810000000001</v>
      </c>
      <c r="L13" s="84">
        <v>13113.35</v>
      </c>
      <c r="M13" s="85">
        <v>18436.73</v>
      </c>
      <c r="N13" s="93">
        <f t="shared" si="0"/>
        <v>1.0399040767386092</v>
      </c>
      <c r="O13" s="94">
        <f t="shared" si="1"/>
        <v>1.0557229971262354</v>
      </c>
      <c r="P13" s="93">
        <f t="shared" si="2"/>
        <v>1.0862623374227469</v>
      </c>
      <c r="Q13" s="94">
        <f t="shared" si="3"/>
        <v>1.0773901208338865</v>
      </c>
      <c r="R13" s="93">
        <f t="shared" si="4"/>
        <v>1.0223188014439331</v>
      </c>
      <c r="S13" s="94">
        <f t="shared" si="5"/>
        <v>1.0252870871629596</v>
      </c>
      <c r="T13" s="93">
        <f t="shared" si="6"/>
        <v>1.0516604369133649</v>
      </c>
      <c r="U13" s="94">
        <f t="shared" si="7"/>
        <v>1.0597313379011901</v>
      </c>
      <c r="V13" s="93">
        <f t="shared" si="8"/>
        <v>1.0357327339044335</v>
      </c>
      <c r="W13" s="94">
        <f t="shared" si="9"/>
        <v>1.0456515808643581</v>
      </c>
      <c r="X13" s="102">
        <f t="shared" si="11"/>
        <v>1.0471756772846175</v>
      </c>
      <c r="Y13" s="103">
        <f t="shared" si="10"/>
        <v>1.0527566247777258</v>
      </c>
    </row>
    <row r="14" spans="1:25" x14ac:dyDescent="0.2">
      <c r="A14" s="15" t="s">
        <v>9</v>
      </c>
      <c r="B14" s="84">
        <v>11862</v>
      </c>
      <c r="C14" s="85">
        <v>14409</v>
      </c>
      <c r="D14" s="84">
        <v>12370</v>
      </c>
      <c r="E14" s="85">
        <v>14913</v>
      </c>
      <c r="F14" s="84">
        <v>13683.22</v>
      </c>
      <c r="G14" s="85">
        <v>16220.31</v>
      </c>
      <c r="H14" s="84">
        <v>13976</v>
      </c>
      <c r="I14" s="85">
        <v>16603</v>
      </c>
      <c r="J14" s="84">
        <v>14733.49</v>
      </c>
      <c r="K14" s="85">
        <v>17648.22</v>
      </c>
      <c r="L14" s="84">
        <v>14868.16</v>
      </c>
      <c r="M14" s="85">
        <v>18319.13</v>
      </c>
      <c r="N14" s="93">
        <f t="shared" si="0"/>
        <v>1.0428258303827347</v>
      </c>
      <c r="O14" s="94">
        <f t="shared" si="1"/>
        <v>1.0349781386633354</v>
      </c>
      <c r="P14" s="93">
        <f t="shared" si="2"/>
        <v>1.1061616814874697</v>
      </c>
      <c r="Q14" s="94">
        <f t="shared" si="3"/>
        <v>1.0876624421645544</v>
      </c>
      <c r="R14" s="93">
        <f t="shared" si="4"/>
        <v>1.0213970103528263</v>
      </c>
      <c r="S14" s="94">
        <f t="shared" si="5"/>
        <v>1.0235932605480413</v>
      </c>
      <c r="T14" s="93">
        <f t="shared" si="6"/>
        <v>1.0541993417286777</v>
      </c>
      <c r="U14" s="94">
        <f t="shared" si="7"/>
        <v>1.0629536830693249</v>
      </c>
      <c r="V14" s="93">
        <f t="shared" si="8"/>
        <v>1.009140400543252</v>
      </c>
      <c r="W14" s="94">
        <f t="shared" si="9"/>
        <v>1.0380157318981744</v>
      </c>
      <c r="X14" s="102">
        <f t="shared" si="11"/>
        <v>1.0467448528989922</v>
      </c>
      <c r="Y14" s="103">
        <f t="shared" si="10"/>
        <v>1.0494406512686862</v>
      </c>
    </row>
    <row r="15" spans="1:25" x14ac:dyDescent="0.2">
      <c r="A15" s="15" t="s">
        <v>10</v>
      </c>
      <c r="B15" s="84">
        <v>14887</v>
      </c>
      <c r="C15" s="85">
        <v>16775</v>
      </c>
      <c r="D15" s="84">
        <v>15213</v>
      </c>
      <c r="E15" s="85">
        <v>17265</v>
      </c>
      <c r="F15" s="84">
        <v>16558.29</v>
      </c>
      <c r="G15" s="85">
        <v>18876.810000000001</v>
      </c>
      <c r="H15" s="84">
        <v>16683</v>
      </c>
      <c r="I15" s="85">
        <v>18973</v>
      </c>
      <c r="J15" s="84">
        <v>18030.27</v>
      </c>
      <c r="K15" s="85">
        <v>20551.25</v>
      </c>
      <c r="L15" s="84">
        <v>18000.09</v>
      </c>
      <c r="M15" s="85">
        <v>21300.89</v>
      </c>
      <c r="N15" s="93">
        <f t="shared" si="0"/>
        <v>1.0218983005306643</v>
      </c>
      <c r="O15" s="94">
        <f t="shared" si="1"/>
        <v>1.029210134128167</v>
      </c>
      <c r="P15" s="93">
        <f t="shared" si="2"/>
        <v>1.0884302898836522</v>
      </c>
      <c r="Q15" s="94">
        <f t="shared" si="3"/>
        <v>1.0933570807993049</v>
      </c>
      <c r="R15" s="93">
        <f t="shared" si="4"/>
        <v>1.0075315748184142</v>
      </c>
      <c r="S15" s="94">
        <f t="shared" si="5"/>
        <v>1.0050956702959875</v>
      </c>
      <c r="T15" s="93">
        <f t="shared" si="6"/>
        <v>1.0807570580830785</v>
      </c>
      <c r="U15" s="94">
        <f t="shared" si="7"/>
        <v>1.0831839983133926</v>
      </c>
      <c r="V15" s="93">
        <f t="shared" si="8"/>
        <v>0.99832614819412024</v>
      </c>
      <c r="W15" s="94">
        <f t="shared" si="9"/>
        <v>1.036476613344687</v>
      </c>
      <c r="X15" s="102">
        <f t="shared" si="11"/>
        <v>1.039388674301986</v>
      </c>
      <c r="Y15" s="103">
        <f t="shared" si="10"/>
        <v>1.0494646993763077</v>
      </c>
    </row>
    <row r="16" spans="1:25" x14ac:dyDescent="0.2">
      <c r="A16" s="15" t="s">
        <v>11</v>
      </c>
      <c r="B16" s="84">
        <v>19175</v>
      </c>
      <c r="C16" s="85">
        <v>20495</v>
      </c>
      <c r="D16" s="84">
        <v>19007</v>
      </c>
      <c r="E16" s="85">
        <v>20619</v>
      </c>
      <c r="F16" s="84">
        <v>20564.29</v>
      </c>
      <c r="G16" s="85">
        <v>21711.8</v>
      </c>
      <c r="H16" s="84">
        <v>21202</v>
      </c>
      <c r="I16" s="85">
        <v>22375</v>
      </c>
      <c r="J16" s="84">
        <v>22596.38</v>
      </c>
      <c r="K16" s="85">
        <v>23691.4</v>
      </c>
      <c r="L16" s="84">
        <v>23056.14</v>
      </c>
      <c r="M16" s="85">
        <v>24147.57</v>
      </c>
      <c r="N16" s="93">
        <f t="shared" si="0"/>
        <v>0.99123859191655805</v>
      </c>
      <c r="O16" s="94">
        <f t="shared" si="1"/>
        <v>1.0060502561600391</v>
      </c>
      <c r="P16" s="93">
        <f t="shared" si="2"/>
        <v>1.0819324459409692</v>
      </c>
      <c r="Q16" s="94">
        <f t="shared" si="3"/>
        <v>1.0529996605072991</v>
      </c>
      <c r="R16" s="93">
        <f t="shared" si="4"/>
        <v>1.0310105527591762</v>
      </c>
      <c r="S16" s="94">
        <f t="shared" si="5"/>
        <v>1.0305456019307473</v>
      </c>
      <c r="T16" s="93">
        <f t="shared" si="6"/>
        <v>1.0657664371285729</v>
      </c>
      <c r="U16" s="94">
        <f t="shared" si="7"/>
        <v>1.0588335195530727</v>
      </c>
      <c r="V16" s="93">
        <f t="shared" si="8"/>
        <v>1.0203466218925332</v>
      </c>
      <c r="W16" s="94">
        <f t="shared" si="9"/>
        <v>1.0192546662502004</v>
      </c>
      <c r="X16" s="102">
        <f t="shared" si="11"/>
        <v>1.0380589299275618</v>
      </c>
      <c r="Y16" s="103">
        <f t="shared" si="10"/>
        <v>1.0335367408802718</v>
      </c>
    </row>
    <row r="17" spans="1:25" x14ac:dyDescent="0.2">
      <c r="A17" s="15" t="s">
        <v>12</v>
      </c>
      <c r="B17" s="84">
        <v>27018</v>
      </c>
      <c r="C17" s="85">
        <v>23650</v>
      </c>
      <c r="D17" s="84">
        <v>26656</v>
      </c>
      <c r="E17" s="85">
        <v>23990</v>
      </c>
      <c r="F17" s="84">
        <v>28631.68</v>
      </c>
      <c r="G17" s="85">
        <v>25844.05</v>
      </c>
      <c r="H17" s="84">
        <v>28397</v>
      </c>
      <c r="I17" s="85">
        <v>25860</v>
      </c>
      <c r="J17" s="84">
        <v>29907.919999999998</v>
      </c>
      <c r="K17" s="85">
        <v>27547.31</v>
      </c>
      <c r="L17" s="84">
        <v>30154.49</v>
      </c>
      <c r="M17" s="85">
        <v>28769.32</v>
      </c>
      <c r="N17" s="93">
        <f t="shared" si="0"/>
        <v>0.98660152490931974</v>
      </c>
      <c r="O17" s="94">
        <f t="shared" si="1"/>
        <v>1.0143763213530654</v>
      </c>
      <c r="P17" s="93">
        <f t="shared" si="2"/>
        <v>1.0741176470588236</v>
      </c>
      <c r="Q17" s="94">
        <f t="shared" si="3"/>
        <v>1.0772842851187994</v>
      </c>
      <c r="R17" s="93">
        <f t="shared" si="4"/>
        <v>0.99180348481123004</v>
      </c>
      <c r="S17" s="94">
        <f t="shared" si="5"/>
        <v>1.0006171633315986</v>
      </c>
      <c r="T17" s="93">
        <f t="shared" si="6"/>
        <v>1.0532070289115048</v>
      </c>
      <c r="U17" s="94">
        <f t="shared" si="7"/>
        <v>1.0652478731631865</v>
      </c>
      <c r="V17" s="93">
        <f t="shared" si="8"/>
        <v>1.0082443045186693</v>
      </c>
      <c r="W17" s="94">
        <f t="shared" si="9"/>
        <v>1.0443604112343454</v>
      </c>
      <c r="X17" s="102">
        <f t="shared" si="11"/>
        <v>1.0227947980419096</v>
      </c>
      <c r="Y17" s="103">
        <f t="shared" si="10"/>
        <v>1.0403772108401992</v>
      </c>
    </row>
    <row r="18" spans="1:25" x14ac:dyDescent="0.2">
      <c r="A18" s="15" t="s">
        <v>13</v>
      </c>
      <c r="B18" s="84">
        <v>35042</v>
      </c>
      <c r="C18" s="85">
        <v>27917</v>
      </c>
      <c r="D18" s="84">
        <v>34773</v>
      </c>
      <c r="E18" s="85">
        <v>27447</v>
      </c>
      <c r="F18" s="84">
        <v>37368.550000000003</v>
      </c>
      <c r="G18" s="85">
        <v>29639.38</v>
      </c>
      <c r="H18" s="84">
        <v>37028</v>
      </c>
      <c r="I18" s="85">
        <v>30052</v>
      </c>
      <c r="J18" s="84">
        <v>38816.339999999997</v>
      </c>
      <c r="K18" s="85">
        <v>31834.55</v>
      </c>
      <c r="L18" s="84">
        <v>40592.769999999997</v>
      </c>
      <c r="M18" s="85">
        <v>32372.83</v>
      </c>
      <c r="N18" s="93">
        <f t="shared" si="0"/>
        <v>0.99232349751726501</v>
      </c>
      <c r="O18" s="94">
        <f t="shared" si="1"/>
        <v>0.9831643801268044</v>
      </c>
      <c r="P18" s="93">
        <f t="shared" si="2"/>
        <v>1.074642682541052</v>
      </c>
      <c r="Q18" s="94">
        <f t="shared" si="3"/>
        <v>1.0798768535723395</v>
      </c>
      <c r="R18" s="93">
        <f t="shared" si="4"/>
        <v>0.99088672158807334</v>
      </c>
      <c r="S18" s="94">
        <f t="shared" si="5"/>
        <v>1.013921343833778</v>
      </c>
      <c r="T18" s="93">
        <f t="shared" si="6"/>
        <v>1.0482969644593281</v>
      </c>
      <c r="U18" s="94">
        <f t="shared" si="7"/>
        <v>1.0593155197657393</v>
      </c>
      <c r="V18" s="93">
        <f t="shared" si="8"/>
        <v>1.045765005149893</v>
      </c>
      <c r="W18" s="94">
        <f t="shared" si="9"/>
        <v>1.0169086731240116</v>
      </c>
      <c r="X18" s="102">
        <f t="shared" si="11"/>
        <v>1.0303829742511224</v>
      </c>
      <c r="Y18" s="103">
        <f t="shared" si="10"/>
        <v>1.0306373540845346</v>
      </c>
    </row>
    <row r="19" spans="1:25" x14ac:dyDescent="0.2">
      <c r="A19" s="15" t="s">
        <v>14</v>
      </c>
      <c r="B19" s="84">
        <v>43979</v>
      </c>
      <c r="C19" s="85">
        <v>34580</v>
      </c>
      <c r="D19" s="84">
        <v>43837</v>
      </c>
      <c r="E19" s="85">
        <v>34254</v>
      </c>
      <c r="F19" s="84">
        <v>47093.22</v>
      </c>
      <c r="G19" s="85">
        <v>36470.5</v>
      </c>
      <c r="H19" s="84">
        <v>47022</v>
      </c>
      <c r="I19" s="85">
        <v>36924</v>
      </c>
      <c r="J19" s="84">
        <v>49315.8</v>
      </c>
      <c r="K19" s="85">
        <v>38619.379999999997</v>
      </c>
      <c r="L19" s="84">
        <v>51083.99</v>
      </c>
      <c r="M19" s="85">
        <v>39412.79</v>
      </c>
      <c r="N19" s="93">
        <f t="shared" si="0"/>
        <v>0.996771186247982</v>
      </c>
      <c r="O19" s="94">
        <f t="shared" si="1"/>
        <v>0.99057258530942738</v>
      </c>
      <c r="P19" s="93">
        <f t="shared" si="2"/>
        <v>1.0742801742819992</v>
      </c>
      <c r="Q19" s="94">
        <f t="shared" si="3"/>
        <v>1.0647077713551703</v>
      </c>
      <c r="R19" s="93">
        <f t="shared" si="4"/>
        <v>0.99848768039220925</v>
      </c>
      <c r="S19" s="94">
        <f t="shared" si="5"/>
        <v>1.0124347075033246</v>
      </c>
      <c r="T19" s="93">
        <f t="shared" si="6"/>
        <v>1.0487814214622944</v>
      </c>
      <c r="U19" s="94">
        <f t="shared" si="7"/>
        <v>1.045915393781822</v>
      </c>
      <c r="V19" s="93">
        <f t="shared" si="8"/>
        <v>1.0358544320481466</v>
      </c>
      <c r="W19" s="94">
        <f t="shared" si="9"/>
        <v>1.0205443484592451</v>
      </c>
      <c r="X19" s="102">
        <f t="shared" si="11"/>
        <v>1.0308349788865265</v>
      </c>
      <c r="Y19" s="103">
        <f t="shared" si="10"/>
        <v>1.0268349612817977</v>
      </c>
    </row>
    <row r="20" spans="1:25" x14ac:dyDescent="0.2">
      <c r="A20" s="15" t="s">
        <v>15</v>
      </c>
      <c r="B20" s="84">
        <v>51008</v>
      </c>
      <c r="C20" s="85">
        <v>40684</v>
      </c>
      <c r="D20" s="84">
        <v>51363</v>
      </c>
      <c r="E20" s="85">
        <v>40257</v>
      </c>
      <c r="F20" s="84">
        <v>54887.360000000001</v>
      </c>
      <c r="G20" s="85">
        <v>43703.24</v>
      </c>
      <c r="H20" s="84">
        <v>56316</v>
      </c>
      <c r="I20" s="85">
        <v>44570</v>
      </c>
      <c r="J20" s="84">
        <v>58945.08</v>
      </c>
      <c r="K20" s="85">
        <v>47028.94</v>
      </c>
      <c r="L20" s="84">
        <v>61795.28</v>
      </c>
      <c r="M20" s="85">
        <v>48773.57</v>
      </c>
      <c r="N20" s="93">
        <f t="shared" si="0"/>
        <v>1.0069596925972397</v>
      </c>
      <c r="O20" s="94">
        <f t="shared" si="1"/>
        <v>0.989504473503097</v>
      </c>
      <c r="P20" s="93">
        <f t="shared" si="2"/>
        <v>1.0686167085255924</v>
      </c>
      <c r="Q20" s="94">
        <f t="shared" si="3"/>
        <v>1.0856059815684229</v>
      </c>
      <c r="R20" s="93">
        <f t="shared" si="4"/>
        <v>1.0260285792575923</v>
      </c>
      <c r="S20" s="94">
        <f t="shared" si="5"/>
        <v>1.0198328544977444</v>
      </c>
      <c r="T20" s="93">
        <f t="shared" si="6"/>
        <v>1.0466844236096313</v>
      </c>
      <c r="U20" s="94">
        <f t="shared" si="7"/>
        <v>1.055170293919677</v>
      </c>
      <c r="V20" s="93">
        <f t="shared" si="8"/>
        <v>1.0483534842941937</v>
      </c>
      <c r="W20" s="94">
        <f t="shared" si="9"/>
        <v>1.0370969449874907</v>
      </c>
      <c r="X20" s="102">
        <f t="shared" si="11"/>
        <v>1.0393285776568499</v>
      </c>
      <c r="Y20" s="103">
        <f t="shared" si="10"/>
        <v>1.0374421096952866</v>
      </c>
    </row>
    <row r="21" spans="1:25" x14ac:dyDescent="0.2">
      <c r="A21" s="15" t="s">
        <v>16</v>
      </c>
      <c r="B21" s="84">
        <v>56303</v>
      </c>
      <c r="C21" s="85">
        <v>46007</v>
      </c>
      <c r="D21" s="84">
        <v>56688</v>
      </c>
      <c r="E21" s="85">
        <v>45416</v>
      </c>
      <c r="F21" s="84">
        <v>60732.82</v>
      </c>
      <c r="G21" s="85">
        <v>49586.68</v>
      </c>
      <c r="H21" s="84">
        <v>61277</v>
      </c>
      <c r="I21" s="85">
        <v>49918</v>
      </c>
      <c r="J21" s="84">
        <v>64419.97</v>
      </c>
      <c r="K21" s="85">
        <v>52626.54</v>
      </c>
      <c r="L21" s="84">
        <v>68361.48</v>
      </c>
      <c r="M21" s="85">
        <v>54773.75</v>
      </c>
      <c r="N21" s="93">
        <f t="shared" si="0"/>
        <v>1.0068380015274496</v>
      </c>
      <c r="O21" s="94">
        <f t="shared" si="1"/>
        <v>0.98715412871954267</v>
      </c>
      <c r="P21" s="93">
        <f t="shared" si="2"/>
        <v>1.0713523144228054</v>
      </c>
      <c r="Q21" s="94">
        <f t="shared" si="3"/>
        <v>1.0918328342434385</v>
      </c>
      <c r="R21" s="93">
        <f t="shared" si="4"/>
        <v>1.0089602294113793</v>
      </c>
      <c r="S21" s="94">
        <f t="shared" si="5"/>
        <v>1.0066816330514565</v>
      </c>
      <c r="T21" s="93">
        <f t="shared" si="6"/>
        <v>1.051291185926204</v>
      </c>
      <c r="U21" s="94">
        <f t="shared" si="7"/>
        <v>1.0542597860491205</v>
      </c>
      <c r="V21" s="93">
        <f t="shared" si="8"/>
        <v>1.0611845985026072</v>
      </c>
      <c r="W21" s="94">
        <f t="shared" si="9"/>
        <v>1.0408008962778097</v>
      </c>
      <c r="X21" s="102">
        <f t="shared" si="11"/>
        <v>1.0399252659580891</v>
      </c>
      <c r="Y21" s="103">
        <f t="shared" si="10"/>
        <v>1.0361458556682734</v>
      </c>
    </row>
    <row r="22" spans="1:25" x14ac:dyDescent="0.2">
      <c r="A22" s="15" t="s">
        <v>17</v>
      </c>
      <c r="B22" s="84">
        <v>55867</v>
      </c>
      <c r="C22" s="85">
        <v>48701</v>
      </c>
      <c r="D22" s="84">
        <v>56207</v>
      </c>
      <c r="E22" s="85">
        <v>49040</v>
      </c>
      <c r="F22" s="84">
        <v>62399.07</v>
      </c>
      <c r="G22" s="85">
        <v>55645.23</v>
      </c>
      <c r="H22" s="84">
        <v>63245</v>
      </c>
      <c r="I22" s="85">
        <v>56112</v>
      </c>
      <c r="J22" s="84">
        <v>66042.55</v>
      </c>
      <c r="K22" s="85">
        <v>57883.09</v>
      </c>
      <c r="L22" s="84">
        <v>69125.2</v>
      </c>
      <c r="M22" s="85">
        <v>60385</v>
      </c>
      <c r="N22" s="93">
        <f t="shared" si="0"/>
        <v>1.006085882542467</v>
      </c>
      <c r="O22" s="94">
        <f t="shared" si="1"/>
        <v>1.0069608426931684</v>
      </c>
      <c r="P22" s="93">
        <f t="shared" si="2"/>
        <v>1.1101654598181721</v>
      </c>
      <c r="Q22" s="94">
        <f t="shared" si="3"/>
        <v>1.134690660685155</v>
      </c>
      <c r="R22" s="93">
        <f t="shared" si="4"/>
        <v>1.0135567725608732</v>
      </c>
      <c r="S22" s="94">
        <f t="shared" si="5"/>
        <v>1.0083883200770307</v>
      </c>
      <c r="T22" s="93">
        <f t="shared" si="6"/>
        <v>1.0442335362479247</v>
      </c>
      <c r="U22" s="94">
        <f t="shared" si="7"/>
        <v>1.031563480182492</v>
      </c>
      <c r="V22" s="93">
        <f t="shared" si="8"/>
        <v>1.0466767258381149</v>
      </c>
      <c r="W22" s="94">
        <f t="shared" si="9"/>
        <v>1.0432235044811879</v>
      </c>
      <c r="X22" s="102">
        <f t="shared" si="11"/>
        <v>1.0441436754015103</v>
      </c>
      <c r="Y22" s="103">
        <f t="shared" si="10"/>
        <v>1.0449653616238068</v>
      </c>
    </row>
    <row r="23" spans="1:25" x14ac:dyDescent="0.2">
      <c r="A23" s="15" t="s">
        <v>18</v>
      </c>
      <c r="B23" s="84">
        <v>55815</v>
      </c>
      <c r="C23" s="85">
        <v>52032</v>
      </c>
      <c r="D23" s="84">
        <v>55048</v>
      </c>
      <c r="E23" s="85">
        <v>51692</v>
      </c>
      <c r="F23" s="84">
        <v>62586.64</v>
      </c>
      <c r="G23" s="85">
        <v>60362.04</v>
      </c>
      <c r="H23" s="84">
        <v>63787</v>
      </c>
      <c r="I23" s="85">
        <v>60938</v>
      </c>
      <c r="J23" s="84">
        <v>66900.039999999994</v>
      </c>
      <c r="K23" s="85">
        <v>63933.86</v>
      </c>
      <c r="L23" s="84">
        <v>70436.509999999995</v>
      </c>
      <c r="M23" s="85">
        <v>66960.12</v>
      </c>
      <c r="N23" s="93">
        <f t="shared" si="0"/>
        <v>0.98625817432589802</v>
      </c>
      <c r="O23" s="94">
        <f t="shared" si="1"/>
        <v>0.99346555965559658</v>
      </c>
      <c r="P23" s="93">
        <f t="shared" si="2"/>
        <v>1.1369466647289639</v>
      </c>
      <c r="Q23" s="94">
        <f t="shared" si="3"/>
        <v>1.1677249864582528</v>
      </c>
      <c r="R23" s="93">
        <f t="shared" si="4"/>
        <v>1.019179173063133</v>
      </c>
      <c r="S23" s="94">
        <f t="shared" si="5"/>
        <v>1.0095417583633688</v>
      </c>
      <c r="T23" s="93">
        <f t="shared" si="6"/>
        <v>1.0488036747299605</v>
      </c>
      <c r="U23" s="94">
        <f t="shared" si="7"/>
        <v>1.0491624273852111</v>
      </c>
      <c r="V23" s="93">
        <f t="shared" si="8"/>
        <v>1.0528620012783252</v>
      </c>
      <c r="W23" s="94">
        <f t="shared" si="9"/>
        <v>1.0473342294677654</v>
      </c>
      <c r="X23" s="102">
        <f t="shared" si="11"/>
        <v>1.0488099376252562</v>
      </c>
      <c r="Y23" s="103">
        <f t="shared" si="10"/>
        <v>1.053445792266039</v>
      </c>
    </row>
    <row r="24" spans="1:25" x14ac:dyDescent="0.2">
      <c r="A24" s="15" t="s">
        <v>19</v>
      </c>
      <c r="B24" s="86">
        <f t="shared" ref="B24:B26" si="12">B23</f>
        <v>55815</v>
      </c>
      <c r="C24" s="87">
        <f t="shared" ref="C24:C26" si="13">C23</f>
        <v>52032</v>
      </c>
      <c r="D24" s="86">
        <f t="shared" ref="D24:D26" si="14">D23</f>
        <v>55048</v>
      </c>
      <c r="E24" s="87">
        <f t="shared" ref="E24:E26" si="15">E23</f>
        <v>51692</v>
      </c>
      <c r="F24" s="86">
        <f t="shared" ref="F24:F26" si="16">F23</f>
        <v>62586.64</v>
      </c>
      <c r="G24" s="87">
        <f t="shared" ref="G24:G26" si="17">G23</f>
        <v>60362.04</v>
      </c>
      <c r="H24" s="86">
        <f t="shared" ref="H24:H26" si="18">H23</f>
        <v>63787</v>
      </c>
      <c r="I24" s="87">
        <f t="shared" ref="I24:I26" si="19">I23</f>
        <v>60938</v>
      </c>
      <c r="J24" s="86">
        <f t="shared" ref="J24:J26" si="20">J23</f>
        <v>66900.039999999994</v>
      </c>
      <c r="K24" s="87">
        <f t="shared" ref="K24:K26" si="21">K23</f>
        <v>63933.86</v>
      </c>
      <c r="L24" s="86">
        <f t="shared" ref="L24:L26" si="22">L23</f>
        <v>70436.509999999995</v>
      </c>
      <c r="M24" s="87">
        <f t="shared" ref="M24:M26" si="23">M23</f>
        <v>66960.12</v>
      </c>
      <c r="N24" s="95">
        <f t="shared" si="0"/>
        <v>0.98625817432589802</v>
      </c>
      <c r="O24" s="96">
        <f t="shared" si="1"/>
        <v>0.99346555965559658</v>
      </c>
      <c r="P24" s="95">
        <f t="shared" si="2"/>
        <v>1.1369466647289639</v>
      </c>
      <c r="Q24" s="96">
        <f t="shared" si="3"/>
        <v>1.1677249864582528</v>
      </c>
      <c r="R24" s="95">
        <f t="shared" si="4"/>
        <v>1.019179173063133</v>
      </c>
      <c r="S24" s="96">
        <f t="shared" si="5"/>
        <v>1.0095417583633688</v>
      </c>
      <c r="T24" s="95">
        <f t="shared" si="6"/>
        <v>1.0488036747299605</v>
      </c>
      <c r="U24" s="96">
        <f t="shared" si="7"/>
        <v>1.0491624273852111</v>
      </c>
      <c r="V24" s="95">
        <f t="shared" si="8"/>
        <v>1.0528620012783252</v>
      </c>
      <c r="W24" s="96">
        <f t="shared" si="9"/>
        <v>1.0473342294677654</v>
      </c>
      <c r="X24" s="104">
        <f t="shared" si="11"/>
        <v>1.0488099376252562</v>
      </c>
      <c r="Y24" s="105">
        <f t="shared" si="10"/>
        <v>1.053445792266039</v>
      </c>
    </row>
    <row r="25" spans="1:25" x14ac:dyDescent="0.2">
      <c r="A25" s="15" t="s">
        <v>20</v>
      </c>
      <c r="B25" s="86">
        <f t="shared" si="12"/>
        <v>55815</v>
      </c>
      <c r="C25" s="87">
        <f t="shared" si="13"/>
        <v>52032</v>
      </c>
      <c r="D25" s="86">
        <f t="shared" si="14"/>
        <v>55048</v>
      </c>
      <c r="E25" s="87">
        <f t="shared" si="15"/>
        <v>51692</v>
      </c>
      <c r="F25" s="86">
        <f t="shared" si="16"/>
        <v>62586.64</v>
      </c>
      <c r="G25" s="87">
        <f t="shared" si="17"/>
        <v>60362.04</v>
      </c>
      <c r="H25" s="86">
        <f t="shared" si="18"/>
        <v>63787</v>
      </c>
      <c r="I25" s="87">
        <f t="shared" si="19"/>
        <v>60938</v>
      </c>
      <c r="J25" s="86">
        <f t="shared" si="20"/>
        <v>66900.039999999994</v>
      </c>
      <c r="K25" s="87">
        <f t="shared" si="21"/>
        <v>63933.86</v>
      </c>
      <c r="L25" s="86">
        <f t="shared" si="22"/>
        <v>70436.509999999995</v>
      </c>
      <c r="M25" s="87">
        <f t="shared" si="23"/>
        <v>66960.12</v>
      </c>
      <c r="N25" s="95">
        <f t="shared" si="0"/>
        <v>0.98625817432589802</v>
      </c>
      <c r="O25" s="96">
        <f t="shared" si="1"/>
        <v>0.99346555965559658</v>
      </c>
      <c r="P25" s="95">
        <f t="shared" si="2"/>
        <v>1.1369466647289639</v>
      </c>
      <c r="Q25" s="96">
        <f t="shared" si="3"/>
        <v>1.1677249864582528</v>
      </c>
      <c r="R25" s="95">
        <f t="shared" si="4"/>
        <v>1.019179173063133</v>
      </c>
      <c r="S25" s="96">
        <f t="shared" si="5"/>
        <v>1.0095417583633688</v>
      </c>
      <c r="T25" s="95">
        <f t="shared" si="6"/>
        <v>1.0488036747299605</v>
      </c>
      <c r="U25" s="96">
        <f t="shared" si="7"/>
        <v>1.0491624273852111</v>
      </c>
      <c r="V25" s="95">
        <f t="shared" si="8"/>
        <v>1.0528620012783252</v>
      </c>
      <c r="W25" s="96">
        <f t="shared" si="9"/>
        <v>1.0473342294677654</v>
      </c>
      <c r="X25" s="104">
        <f t="shared" si="11"/>
        <v>1.0488099376252562</v>
      </c>
      <c r="Y25" s="105">
        <f t="shared" si="10"/>
        <v>1.053445792266039</v>
      </c>
    </row>
    <row r="26" spans="1:25" x14ac:dyDescent="0.2">
      <c r="A26" s="30" t="s">
        <v>21</v>
      </c>
      <c r="B26" s="88">
        <f t="shared" si="12"/>
        <v>55815</v>
      </c>
      <c r="C26" s="89">
        <f t="shared" si="13"/>
        <v>52032</v>
      </c>
      <c r="D26" s="88">
        <f t="shared" si="14"/>
        <v>55048</v>
      </c>
      <c r="E26" s="89">
        <f t="shared" si="15"/>
        <v>51692</v>
      </c>
      <c r="F26" s="88">
        <f t="shared" si="16"/>
        <v>62586.64</v>
      </c>
      <c r="G26" s="89">
        <f t="shared" si="17"/>
        <v>60362.04</v>
      </c>
      <c r="H26" s="88">
        <f t="shared" si="18"/>
        <v>63787</v>
      </c>
      <c r="I26" s="89">
        <f t="shared" si="19"/>
        <v>60938</v>
      </c>
      <c r="J26" s="88">
        <f t="shared" si="20"/>
        <v>66900.039999999994</v>
      </c>
      <c r="K26" s="89">
        <f t="shared" si="21"/>
        <v>63933.86</v>
      </c>
      <c r="L26" s="88">
        <f t="shared" si="22"/>
        <v>70436.509999999995</v>
      </c>
      <c r="M26" s="89">
        <f t="shared" si="23"/>
        <v>66960.12</v>
      </c>
      <c r="N26" s="97">
        <f t="shared" si="0"/>
        <v>0.98625817432589802</v>
      </c>
      <c r="O26" s="98">
        <f t="shared" si="1"/>
        <v>0.99346555965559658</v>
      </c>
      <c r="P26" s="97">
        <f t="shared" si="2"/>
        <v>1.1369466647289639</v>
      </c>
      <c r="Q26" s="98">
        <f t="shared" si="3"/>
        <v>1.1677249864582528</v>
      </c>
      <c r="R26" s="97">
        <f t="shared" si="4"/>
        <v>1.019179173063133</v>
      </c>
      <c r="S26" s="98">
        <f t="shared" si="5"/>
        <v>1.0095417583633688</v>
      </c>
      <c r="T26" s="97">
        <f t="shared" si="6"/>
        <v>1.0488036747299605</v>
      </c>
      <c r="U26" s="98">
        <f t="shared" si="7"/>
        <v>1.0491624273852111</v>
      </c>
      <c r="V26" s="97">
        <f t="shared" si="8"/>
        <v>1.0528620012783252</v>
      </c>
      <c r="W26" s="98">
        <f t="shared" si="9"/>
        <v>1.0473342294677654</v>
      </c>
      <c r="X26" s="106">
        <f t="shared" si="11"/>
        <v>1.0488099376252562</v>
      </c>
      <c r="Y26" s="107">
        <f t="shared" si="10"/>
        <v>1.053445792266039</v>
      </c>
    </row>
    <row r="27" spans="1:25" x14ac:dyDescent="0.2">
      <c r="B27" s="90">
        <v>20674</v>
      </c>
      <c r="C27" s="90">
        <v>22637</v>
      </c>
      <c r="D27" s="90">
        <v>21076</v>
      </c>
      <c r="E27" s="90">
        <v>22930</v>
      </c>
      <c r="F27" s="90">
        <v>23093.08</v>
      </c>
      <c r="G27" s="90">
        <v>25183.599999999999</v>
      </c>
      <c r="H27" s="90">
        <v>23445</v>
      </c>
      <c r="I27" s="90">
        <v>25544</v>
      </c>
      <c r="J27" s="90">
        <v>24846.59</v>
      </c>
      <c r="K27" s="90">
        <v>27045.29</v>
      </c>
      <c r="L27" s="90">
        <v>25904.03</v>
      </c>
      <c r="M27" s="90">
        <v>27986.59</v>
      </c>
      <c r="N27" s="99">
        <f t="shared" si="0"/>
        <v>1.0194447131662958</v>
      </c>
      <c r="O27" s="99">
        <f t="shared" si="1"/>
        <v>1.0129434112294031</v>
      </c>
      <c r="P27" s="99">
        <f t="shared" si="2"/>
        <v>1.0957050673752136</v>
      </c>
      <c r="Q27" s="99">
        <f t="shared" si="3"/>
        <v>1.0982817269952028</v>
      </c>
      <c r="R27" s="99">
        <f t="shared" si="4"/>
        <v>1.0152391971967358</v>
      </c>
      <c r="S27" s="99">
        <f t="shared" si="5"/>
        <v>1.0143109007449294</v>
      </c>
      <c r="T27" s="99">
        <f t="shared" si="6"/>
        <v>1.0597820430795479</v>
      </c>
      <c r="U27" s="99">
        <f t="shared" si="7"/>
        <v>1.0587727059191983</v>
      </c>
      <c r="V27" s="99">
        <f t="shared" si="8"/>
        <v>1.0425587575598905</v>
      </c>
      <c r="W27" s="99">
        <f t="shared" si="9"/>
        <v>1.034804581500143</v>
      </c>
      <c r="X27" s="108">
        <f t="shared" si="11"/>
        <v>1.0465459556755365</v>
      </c>
      <c r="Y27" s="108">
        <f t="shared" si="10"/>
        <v>1.0438226652777753</v>
      </c>
    </row>
    <row r="28" spans="1:25" x14ac:dyDescent="0.2">
      <c r="E28" s="54"/>
      <c r="F28" s="54"/>
    </row>
    <row r="29" spans="1:25" x14ac:dyDescent="0.2">
      <c r="A29" s="1" t="s">
        <v>73</v>
      </c>
      <c r="E29" s="54"/>
      <c r="F29" s="54"/>
    </row>
    <row r="30" spans="1:25" x14ac:dyDescent="0.2">
      <c r="B30" s="146" t="s">
        <v>67</v>
      </c>
      <c r="C30" s="147"/>
      <c r="D30" s="147"/>
      <c r="E30" s="147"/>
      <c r="F30" s="148"/>
      <c r="G30" s="146" t="s">
        <v>27</v>
      </c>
      <c r="H30" s="147"/>
      <c r="I30" s="147"/>
      <c r="J30" s="147"/>
      <c r="K30" s="148"/>
    </row>
    <row r="31" spans="1:25" x14ac:dyDescent="0.2">
      <c r="A31" s="44" t="s">
        <v>54</v>
      </c>
      <c r="B31" s="76">
        <v>2015</v>
      </c>
      <c r="C31" s="77">
        <v>2016</v>
      </c>
      <c r="D31" s="77">
        <v>2017</v>
      </c>
      <c r="E31" s="77">
        <v>2018</v>
      </c>
      <c r="F31" s="77" t="s">
        <v>89</v>
      </c>
      <c r="G31" s="76">
        <v>2016</v>
      </c>
      <c r="H31" s="77">
        <v>2017</v>
      </c>
      <c r="I31" s="77">
        <v>2018</v>
      </c>
      <c r="J31" s="77" t="s">
        <v>89</v>
      </c>
      <c r="K31" s="77" t="s">
        <v>68</v>
      </c>
    </row>
    <row r="32" spans="1:25" x14ac:dyDescent="0.2">
      <c r="A32" s="29" t="s">
        <v>66</v>
      </c>
      <c r="B32" s="34"/>
      <c r="C32" s="34"/>
      <c r="D32" s="34"/>
      <c r="E32" s="34"/>
      <c r="F32" s="35"/>
      <c r="G32" s="34"/>
      <c r="H32" s="34"/>
      <c r="I32" s="34"/>
      <c r="J32" s="34"/>
      <c r="K32" s="35"/>
    </row>
    <row r="33" spans="1:11" x14ac:dyDescent="0.2">
      <c r="A33" s="31" t="s">
        <v>61</v>
      </c>
      <c r="B33" s="57">
        <v>821</v>
      </c>
      <c r="C33" s="57">
        <v>825</v>
      </c>
      <c r="D33" s="57">
        <v>832</v>
      </c>
      <c r="E33" s="57">
        <v>844</v>
      </c>
      <c r="F33" s="69">
        <v>864</v>
      </c>
      <c r="G33" s="37">
        <f>C33/B33</f>
        <v>1.004872107186358</v>
      </c>
      <c r="H33" s="37">
        <f t="shared" ref="H33:J33" si="24">D33/C33</f>
        <v>1.0084848484848485</v>
      </c>
      <c r="I33" s="37">
        <f t="shared" si="24"/>
        <v>1.0144230769230769</v>
      </c>
      <c r="J33" s="37">
        <f t="shared" si="24"/>
        <v>1.0236966824644549</v>
      </c>
      <c r="K33" s="78">
        <f>AVERAGE(G33:J33)</f>
        <v>1.0128691787646846</v>
      </c>
    </row>
    <row r="34" spans="1:11" x14ac:dyDescent="0.2">
      <c r="A34" s="31" t="s">
        <v>57</v>
      </c>
      <c r="B34" s="57">
        <v>184</v>
      </c>
      <c r="C34" s="57">
        <v>192</v>
      </c>
      <c r="D34" s="57">
        <v>194</v>
      </c>
      <c r="E34" s="57">
        <v>196</v>
      </c>
      <c r="F34" s="69">
        <v>197</v>
      </c>
      <c r="G34" s="37">
        <f t="shared" ref="G34:G37" si="25">C34/B34</f>
        <v>1.0434782608695652</v>
      </c>
      <c r="H34" s="37">
        <f t="shared" ref="H34:H37" si="26">D34/C34</f>
        <v>1.0104166666666667</v>
      </c>
      <c r="I34" s="37">
        <f t="shared" ref="I34:I37" si="27">E34/D34</f>
        <v>1.0103092783505154</v>
      </c>
      <c r="J34" s="37">
        <f t="shared" ref="J34:J37" si="28">F34/E34</f>
        <v>1.0051020408163265</v>
      </c>
      <c r="K34" s="78">
        <f t="shared" ref="K34:K37" si="29">AVERAGE(G34:J34)</f>
        <v>1.0173265616757685</v>
      </c>
    </row>
    <row r="35" spans="1:11" x14ac:dyDescent="0.2">
      <c r="A35" s="31" t="s">
        <v>62</v>
      </c>
      <c r="B35" s="57">
        <v>463</v>
      </c>
      <c r="C35" s="57">
        <v>472</v>
      </c>
      <c r="D35" s="57">
        <v>474</v>
      </c>
      <c r="E35" s="57">
        <v>484</v>
      </c>
      <c r="F35" s="69">
        <v>499</v>
      </c>
      <c r="G35" s="37">
        <f t="shared" si="25"/>
        <v>1.0194384449244061</v>
      </c>
      <c r="H35" s="37">
        <f t="shared" si="26"/>
        <v>1.0042372881355932</v>
      </c>
      <c r="I35" s="37">
        <f t="shared" si="27"/>
        <v>1.0210970464135021</v>
      </c>
      <c r="J35" s="37">
        <f t="shared" si="28"/>
        <v>1.03099173553719</v>
      </c>
      <c r="K35" s="78">
        <f t="shared" si="29"/>
        <v>1.0189411287526728</v>
      </c>
    </row>
    <row r="36" spans="1:11" x14ac:dyDescent="0.2">
      <c r="A36" s="31" t="s">
        <v>58</v>
      </c>
      <c r="B36" s="57">
        <v>113</v>
      </c>
      <c r="C36" s="57">
        <v>115</v>
      </c>
      <c r="D36" s="57">
        <v>116</v>
      </c>
      <c r="E36" s="57">
        <v>115</v>
      </c>
      <c r="F36" s="69">
        <v>115</v>
      </c>
      <c r="G36" s="37">
        <f t="shared" si="25"/>
        <v>1.0176991150442478</v>
      </c>
      <c r="H36" s="37">
        <f t="shared" si="26"/>
        <v>1.008695652173913</v>
      </c>
      <c r="I36" s="37">
        <f t="shared" si="27"/>
        <v>0.99137931034482762</v>
      </c>
      <c r="J36" s="37">
        <f t="shared" si="28"/>
        <v>1</v>
      </c>
      <c r="K36" s="78">
        <f t="shared" si="29"/>
        <v>1.0044435193907471</v>
      </c>
    </row>
    <row r="37" spans="1:11" x14ac:dyDescent="0.2">
      <c r="A37" s="32" t="s">
        <v>65</v>
      </c>
      <c r="B37" s="70">
        <v>3</v>
      </c>
      <c r="C37" s="70">
        <v>4</v>
      </c>
      <c r="D37" s="70">
        <v>4</v>
      </c>
      <c r="E37" s="70">
        <v>9</v>
      </c>
      <c r="F37" s="71">
        <v>12</v>
      </c>
      <c r="G37" s="38">
        <f t="shared" si="25"/>
        <v>1.3333333333333333</v>
      </c>
      <c r="H37" s="38">
        <f t="shared" si="26"/>
        <v>1</v>
      </c>
      <c r="I37" s="38">
        <f t="shared" si="27"/>
        <v>2.25</v>
      </c>
      <c r="J37" s="38">
        <f t="shared" si="28"/>
        <v>1.3333333333333333</v>
      </c>
      <c r="K37" s="79">
        <f t="shared" si="29"/>
        <v>1.4791666666666665</v>
      </c>
    </row>
    <row r="38" spans="1:11" x14ac:dyDescent="0.2">
      <c r="A38" s="29" t="s">
        <v>60</v>
      </c>
      <c r="B38" s="34"/>
      <c r="C38" s="34"/>
      <c r="D38" s="34"/>
      <c r="E38" s="34"/>
      <c r="F38" s="35"/>
      <c r="G38" s="34"/>
      <c r="H38" s="34"/>
      <c r="I38" s="34"/>
      <c r="J38" s="34"/>
      <c r="K38" s="80"/>
    </row>
    <row r="39" spans="1:11" x14ac:dyDescent="0.2">
      <c r="A39" s="31" t="s">
        <v>61</v>
      </c>
      <c r="B39" s="72">
        <v>864</v>
      </c>
      <c r="C39" s="72">
        <v>889</v>
      </c>
      <c r="D39" s="72">
        <v>909</v>
      </c>
      <c r="E39" s="72">
        <v>936</v>
      </c>
      <c r="F39" s="73">
        <v>949</v>
      </c>
      <c r="G39" s="37">
        <f>C39/B39</f>
        <v>1.0289351851851851</v>
      </c>
      <c r="H39" s="37">
        <f t="shared" ref="H39:H43" si="30">D39/C39</f>
        <v>1.0224971878515186</v>
      </c>
      <c r="I39" s="37">
        <f t="shared" ref="I39:I43" si="31">E39/D39</f>
        <v>1.0297029702970297</v>
      </c>
      <c r="J39" s="37">
        <f t="shared" ref="J39:J43" si="32">F39/E39</f>
        <v>1.0138888888888888</v>
      </c>
      <c r="K39" s="78">
        <f>AVERAGE(G39:J39)</f>
        <v>1.0237560580556555</v>
      </c>
    </row>
    <row r="40" spans="1:11" x14ac:dyDescent="0.2">
      <c r="A40" s="31" t="s">
        <v>57</v>
      </c>
      <c r="B40" s="72">
        <v>375</v>
      </c>
      <c r="C40" s="72">
        <v>382</v>
      </c>
      <c r="D40" s="72">
        <v>388</v>
      </c>
      <c r="E40" s="72">
        <v>392</v>
      </c>
      <c r="F40" s="73">
        <v>392</v>
      </c>
      <c r="G40" s="37">
        <f t="shared" ref="G40:G43" si="33">C40/B40</f>
        <v>1.0186666666666666</v>
      </c>
      <c r="H40" s="37">
        <f t="shared" si="30"/>
        <v>1.0157068062827226</v>
      </c>
      <c r="I40" s="37">
        <f t="shared" si="31"/>
        <v>1.0103092783505154</v>
      </c>
      <c r="J40" s="37">
        <f t="shared" si="32"/>
        <v>1</v>
      </c>
      <c r="K40" s="78">
        <f t="shared" ref="K40:K43" si="34">AVERAGE(G40:J40)</f>
        <v>1.0111706878249762</v>
      </c>
    </row>
    <row r="41" spans="1:11" x14ac:dyDescent="0.2">
      <c r="A41" s="31" t="s">
        <v>62</v>
      </c>
      <c r="B41" s="72">
        <v>604</v>
      </c>
      <c r="C41" s="72">
        <v>630</v>
      </c>
      <c r="D41" s="72">
        <v>648</v>
      </c>
      <c r="E41" s="72">
        <v>701</v>
      </c>
      <c r="F41" s="73">
        <v>715</v>
      </c>
      <c r="G41" s="37">
        <f t="shared" si="33"/>
        <v>1.0430463576158941</v>
      </c>
      <c r="H41" s="37">
        <f t="shared" si="30"/>
        <v>1.0285714285714285</v>
      </c>
      <c r="I41" s="37">
        <f t="shared" si="31"/>
        <v>1.0817901234567902</v>
      </c>
      <c r="J41" s="37">
        <f t="shared" si="32"/>
        <v>1.0199714693295292</v>
      </c>
      <c r="K41" s="78">
        <f t="shared" si="34"/>
        <v>1.0433448447434104</v>
      </c>
    </row>
    <row r="42" spans="1:11" x14ac:dyDescent="0.2">
      <c r="A42" s="31" t="s">
        <v>58</v>
      </c>
      <c r="B42" s="57">
        <v>315</v>
      </c>
      <c r="C42" s="57">
        <v>330</v>
      </c>
      <c r="D42" s="57">
        <v>363</v>
      </c>
      <c r="E42" s="57">
        <v>385</v>
      </c>
      <c r="F42" s="69">
        <v>375</v>
      </c>
      <c r="G42" s="37">
        <f t="shared" si="33"/>
        <v>1.0476190476190477</v>
      </c>
      <c r="H42" s="37">
        <f t="shared" si="30"/>
        <v>1.1000000000000001</v>
      </c>
      <c r="I42" s="37">
        <f t="shared" si="31"/>
        <v>1.0606060606060606</v>
      </c>
      <c r="J42" s="37">
        <f t="shared" si="32"/>
        <v>0.97402597402597402</v>
      </c>
      <c r="K42" s="78">
        <f t="shared" si="34"/>
        <v>1.0455627705627706</v>
      </c>
    </row>
    <row r="43" spans="1:11" x14ac:dyDescent="0.2">
      <c r="A43" s="32" t="s">
        <v>65</v>
      </c>
      <c r="B43" s="70">
        <v>13</v>
      </c>
      <c r="C43" s="70">
        <v>18</v>
      </c>
      <c r="D43" s="70">
        <v>17</v>
      </c>
      <c r="E43" s="70">
        <v>24</v>
      </c>
      <c r="F43" s="71">
        <v>27</v>
      </c>
      <c r="G43" s="38">
        <f t="shared" si="33"/>
        <v>1.3846153846153846</v>
      </c>
      <c r="H43" s="38">
        <f t="shared" si="30"/>
        <v>0.94444444444444442</v>
      </c>
      <c r="I43" s="38">
        <f t="shared" si="31"/>
        <v>1.411764705882353</v>
      </c>
      <c r="J43" s="38">
        <f t="shared" si="32"/>
        <v>1.125</v>
      </c>
      <c r="K43" s="79">
        <f t="shared" si="34"/>
        <v>1.2164561337355455</v>
      </c>
    </row>
    <row r="44" spans="1:11" x14ac:dyDescent="0.2">
      <c r="A44" s="29" t="s">
        <v>63</v>
      </c>
      <c r="B44" s="34"/>
      <c r="C44" s="34"/>
      <c r="D44" s="34"/>
      <c r="E44" s="34"/>
      <c r="F44" s="35"/>
      <c r="G44" s="34"/>
      <c r="H44" s="34"/>
      <c r="I44" s="34"/>
      <c r="J44" s="34"/>
      <c r="K44" s="80"/>
    </row>
    <row r="45" spans="1:11" x14ac:dyDescent="0.2">
      <c r="A45" s="31" t="s">
        <v>61</v>
      </c>
      <c r="B45" s="72">
        <v>673.71</v>
      </c>
      <c r="C45" s="72">
        <v>690.51</v>
      </c>
      <c r="D45" s="72">
        <v>696.14</v>
      </c>
      <c r="E45" s="72">
        <v>714.51</v>
      </c>
      <c r="F45" s="73">
        <v>724.58</v>
      </c>
      <c r="G45" s="37">
        <f>C45/B45</f>
        <v>1.0249365453978714</v>
      </c>
      <c r="H45" s="37">
        <f t="shared" ref="H45:H49" si="35">D45/C45</f>
        <v>1.0081533938683003</v>
      </c>
      <c r="I45" s="37">
        <f t="shared" ref="I45:I49" si="36">E45/D45</f>
        <v>1.0263883701554286</v>
      </c>
      <c r="J45" s="37">
        <f t="shared" ref="J45:J49" si="37">F45/E45</f>
        <v>1.0140935746175701</v>
      </c>
      <c r="K45" s="78">
        <f>AVERAGE(G45:J45)</f>
        <v>1.0183929710097928</v>
      </c>
    </row>
    <row r="46" spans="1:11" x14ac:dyDescent="0.2">
      <c r="A46" s="31" t="s">
        <v>57</v>
      </c>
      <c r="B46" s="72">
        <v>146.28</v>
      </c>
      <c r="C46" s="72">
        <v>156.94</v>
      </c>
      <c r="D46" s="72">
        <v>157.83000000000001</v>
      </c>
      <c r="E46" s="72">
        <v>157.38</v>
      </c>
      <c r="F46" s="73">
        <v>156.07</v>
      </c>
      <c r="G46" s="37">
        <f t="shared" ref="G46:G49" si="38">C46/B46</f>
        <v>1.0728739403882963</v>
      </c>
      <c r="H46" s="37">
        <f t="shared" si="35"/>
        <v>1.0056709570536513</v>
      </c>
      <c r="I46" s="37">
        <f t="shared" si="36"/>
        <v>0.99714883102071838</v>
      </c>
      <c r="J46" s="37">
        <f t="shared" si="37"/>
        <v>0.99167619773795912</v>
      </c>
      <c r="K46" s="78">
        <f t="shared" ref="K46:K49" si="39">AVERAGE(G46:J46)</f>
        <v>1.0168424815501562</v>
      </c>
    </row>
    <row r="47" spans="1:11" x14ac:dyDescent="0.2">
      <c r="A47" s="31" t="s">
        <v>62</v>
      </c>
      <c r="B47" s="72">
        <v>478.78</v>
      </c>
      <c r="C47" s="72">
        <v>489.13</v>
      </c>
      <c r="D47" s="72">
        <v>470.51</v>
      </c>
      <c r="E47" s="72">
        <v>487.69</v>
      </c>
      <c r="F47" s="73">
        <v>506.23</v>
      </c>
      <c r="G47" s="37">
        <f t="shared" si="38"/>
        <v>1.0216174443376917</v>
      </c>
      <c r="H47" s="37">
        <f t="shared" si="35"/>
        <v>0.96193241060658718</v>
      </c>
      <c r="I47" s="37">
        <f t="shared" si="36"/>
        <v>1.0365135703810759</v>
      </c>
      <c r="J47" s="37">
        <f t="shared" si="37"/>
        <v>1.0380159527568742</v>
      </c>
      <c r="K47" s="78">
        <f t="shared" si="39"/>
        <v>1.0145198445205572</v>
      </c>
    </row>
    <row r="48" spans="1:11" x14ac:dyDescent="0.2">
      <c r="A48" s="31" t="s">
        <v>58</v>
      </c>
      <c r="B48" s="72">
        <v>220.68</v>
      </c>
      <c r="C48" s="72">
        <v>234.3</v>
      </c>
      <c r="D48" s="72">
        <v>247.59</v>
      </c>
      <c r="E48" s="72">
        <v>262.18</v>
      </c>
      <c r="F48" s="73">
        <v>257.36</v>
      </c>
      <c r="G48" s="37">
        <f t="shared" si="38"/>
        <v>1.0617183251767266</v>
      </c>
      <c r="H48" s="37">
        <f t="shared" si="35"/>
        <v>1.0567221510883482</v>
      </c>
      <c r="I48" s="37">
        <f t="shared" si="36"/>
        <v>1.0589280665616543</v>
      </c>
      <c r="J48" s="37">
        <f t="shared" si="37"/>
        <v>0.98161568388130294</v>
      </c>
      <c r="K48" s="78">
        <f t="shared" si="39"/>
        <v>1.039746056677008</v>
      </c>
    </row>
    <row r="49" spans="1:24" x14ac:dyDescent="0.2">
      <c r="A49" s="32" t="s">
        <v>65</v>
      </c>
      <c r="B49" s="74">
        <v>9.32</v>
      </c>
      <c r="C49" s="74">
        <v>12.2</v>
      </c>
      <c r="D49" s="74">
        <v>12.4</v>
      </c>
      <c r="E49" s="74">
        <v>15.15</v>
      </c>
      <c r="F49" s="75">
        <v>16.11</v>
      </c>
      <c r="G49" s="38">
        <f t="shared" si="38"/>
        <v>1.3090128755364805</v>
      </c>
      <c r="H49" s="38">
        <f t="shared" si="35"/>
        <v>1.0163934426229508</v>
      </c>
      <c r="I49" s="38">
        <f t="shared" si="36"/>
        <v>1.221774193548387</v>
      </c>
      <c r="J49" s="38">
        <f t="shared" si="37"/>
        <v>1.0633663366336632</v>
      </c>
      <c r="K49" s="79">
        <f t="shared" si="39"/>
        <v>1.1526367120853704</v>
      </c>
    </row>
    <row r="50" spans="1:24" x14ac:dyDescent="0.2">
      <c r="E50" s="54"/>
      <c r="F50" s="54"/>
    </row>
    <row r="51" spans="1:24" x14ac:dyDescent="0.2">
      <c r="A51" s="1" t="s">
        <v>71</v>
      </c>
    </row>
    <row r="52" spans="1:24" x14ac:dyDescent="0.2">
      <c r="A52" s="6" t="s">
        <v>53</v>
      </c>
      <c r="B52" s="7">
        <v>2018</v>
      </c>
      <c r="C52" s="7">
        <v>2019</v>
      </c>
      <c r="D52" s="7">
        <v>2020</v>
      </c>
      <c r="E52" s="7">
        <v>2021</v>
      </c>
      <c r="F52" s="7">
        <v>2022</v>
      </c>
      <c r="G52" s="7">
        <v>2023</v>
      </c>
      <c r="H52" s="7">
        <v>2024</v>
      </c>
      <c r="I52" s="7">
        <v>2025</v>
      </c>
      <c r="J52" s="7">
        <v>2026</v>
      </c>
      <c r="K52" s="7">
        <v>2027</v>
      </c>
      <c r="L52" s="7">
        <v>2028</v>
      </c>
      <c r="M52" s="7">
        <v>2029</v>
      </c>
      <c r="N52" s="7">
        <v>2030</v>
      </c>
      <c r="O52" s="7">
        <v>2031</v>
      </c>
      <c r="P52" s="7">
        <v>2032</v>
      </c>
      <c r="Q52" s="7">
        <v>2033</v>
      </c>
      <c r="R52" s="7">
        <v>2034</v>
      </c>
      <c r="S52" s="7">
        <v>2035</v>
      </c>
      <c r="T52" s="7">
        <v>2036</v>
      </c>
      <c r="U52" s="7">
        <v>2037</v>
      </c>
      <c r="V52" s="7">
        <v>2038</v>
      </c>
      <c r="W52" s="7">
        <v>2039</v>
      </c>
      <c r="X52" s="7">
        <v>2040</v>
      </c>
    </row>
    <row r="53" spans="1:24" x14ac:dyDescent="0.2">
      <c r="A53" s="39" t="s">
        <v>47</v>
      </c>
      <c r="B53" s="33"/>
      <c r="C53" s="52">
        <f>AVERAGE(K33,K39,K45)</f>
        <v>1.0183394026100443</v>
      </c>
      <c r="D53" s="52">
        <f>C53</f>
        <v>1.0183394026100443</v>
      </c>
      <c r="E53" s="52">
        <f t="shared" ref="E53:E57" si="40">D53</f>
        <v>1.0183394026100443</v>
      </c>
      <c r="F53" s="52">
        <f t="shared" ref="F53:F57" si="41">E53</f>
        <v>1.0183394026100443</v>
      </c>
      <c r="G53" s="52">
        <f t="shared" ref="G53:G57" si="42">F53</f>
        <v>1.0183394026100443</v>
      </c>
      <c r="H53" s="52">
        <f t="shared" ref="H53:H57" si="43">G53</f>
        <v>1.0183394026100443</v>
      </c>
      <c r="I53" s="52">
        <f t="shared" ref="I53:I56" si="44">H53</f>
        <v>1.0183394026100443</v>
      </c>
      <c r="J53" s="52">
        <f t="shared" ref="J53:J57" si="45">I53</f>
        <v>1.0183394026100443</v>
      </c>
      <c r="K53" s="52">
        <f t="shared" ref="K53:K57" si="46">J53</f>
        <v>1.0183394026100443</v>
      </c>
      <c r="L53" s="52">
        <f t="shared" ref="L53:L57" si="47">K53</f>
        <v>1.0183394026100443</v>
      </c>
      <c r="M53" s="52">
        <f t="shared" ref="M53:M57" si="48">L53</f>
        <v>1.0183394026100443</v>
      </c>
      <c r="N53" s="52">
        <f t="shared" ref="N53:N56" si="49">M53</f>
        <v>1.0183394026100443</v>
      </c>
      <c r="O53" s="52">
        <f t="shared" ref="O53:O57" si="50">N53</f>
        <v>1.0183394026100443</v>
      </c>
      <c r="P53" s="52">
        <f t="shared" ref="P53:P57" si="51">O53</f>
        <v>1.0183394026100443</v>
      </c>
      <c r="Q53" s="52">
        <f t="shared" ref="Q53:Q57" si="52">P53</f>
        <v>1.0183394026100443</v>
      </c>
      <c r="R53" s="52">
        <f t="shared" ref="R53:R57" si="53">Q53</f>
        <v>1.0183394026100443</v>
      </c>
      <c r="S53" s="52">
        <f t="shared" ref="S53:S57" si="54">R53</f>
        <v>1.0183394026100443</v>
      </c>
      <c r="T53" s="52">
        <f t="shared" ref="T53:T57" si="55">S53</f>
        <v>1.0183394026100443</v>
      </c>
      <c r="U53" s="52">
        <f t="shared" ref="U53:U57" si="56">T53</f>
        <v>1.0183394026100443</v>
      </c>
      <c r="V53" s="52">
        <f t="shared" ref="V53:V57" si="57">U53</f>
        <v>1.0183394026100443</v>
      </c>
      <c r="W53" s="52">
        <f t="shared" ref="W53:W57" si="58">V53</f>
        <v>1.0183394026100443</v>
      </c>
      <c r="X53" s="53">
        <f t="shared" ref="X53:X57" si="59">W53</f>
        <v>1.0183394026100443</v>
      </c>
    </row>
    <row r="54" spans="1:24" x14ac:dyDescent="0.2">
      <c r="A54" s="40" t="s">
        <v>57</v>
      </c>
      <c r="B54" s="10"/>
      <c r="C54" s="50">
        <f t="shared" ref="C54" si="60">AVERAGE(K34,K40,K46)</f>
        <v>1.0151132436836336</v>
      </c>
      <c r="D54" s="50">
        <f t="shared" ref="D54:D57" si="61">C54</f>
        <v>1.0151132436836336</v>
      </c>
      <c r="E54" s="50">
        <f t="shared" si="40"/>
        <v>1.0151132436836336</v>
      </c>
      <c r="F54" s="50">
        <f t="shared" si="41"/>
        <v>1.0151132436836336</v>
      </c>
      <c r="G54" s="50">
        <f t="shared" si="42"/>
        <v>1.0151132436836336</v>
      </c>
      <c r="H54" s="50">
        <f t="shared" si="43"/>
        <v>1.0151132436836336</v>
      </c>
      <c r="I54" s="50">
        <f t="shared" si="44"/>
        <v>1.0151132436836336</v>
      </c>
      <c r="J54" s="50">
        <f t="shared" si="45"/>
        <v>1.0151132436836336</v>
      </c>
      <c r="K54" s="50">
        <f t="shared" si="46"/>
        <v>1.0151132436836336</v>
      </c>
      <c r="L54" s="50">
        <f t="shared" si="47"/>
        <v>1.0151132436836336</v>
      </c>
      <c r="M54" s="50">
        <f t="shared" si="48"/>
        <v>1.0151132436836336</v>
      </c>
      <c r="N54" s="50">
        <f t="shared" si="49"/>
        <v>1.0151132436836336</v>
      </c>
      <c r="O54" s="50">
        <f t="shared" si="50"/>
        <v>1.0151132436836336</v>
      </c>
      <c r="P54" s="50">
        <f t="shared" si="51"/>
        <v>1.0151132436836336</v>
      </c>
      <c r="Q54" s="50">
        <f t="shared" si="52"/>
        <v>1.0151132436836336</v>
      </c>
      <c r="R54" s="50">
        <f t="shared" si="53"/>
        <v>1.0151132436836336</v>
      </c>
      <c r="S54" s="50">
        <f t="shared" si="54"/>
        <v>1.0151132436836336</v>
      </c>
      <c r="T54" s="50">
        <f t="shared" si="55"/>
        <v>1.0151132436836336</v>
      </c>
      <c r="U54" s="50">
        <f t="shared" si="56"/>
        <v>1.0151132436836336</v>
      </c>
      <c r="V54" s="50">
        <f t="shared" si="57"/>
        <v>1.0151132436836336</v>
      </c>
      <c r="W54" s="50">
        <f t="shared" si="58"/>
        <v>1.0151132436836336</v>
      </c>
      <c r="X54" s="51">
        <f t="shared" si="59"/>
        <v>1.0151132436836336</v>
      </c>
    </row>
    <row r="55" spans="1:24" x14ac:dyDescent="0.2">
      <c r="A55" s="40" t="s">
        <v>48</v>
      </c>
      <c r="B55" s="10"/>
      <c r="C55" s="50">
        <f t="shared" ref="C55" si="62">AVERAGE(K35,K41,K47)</f>
        <v>1.0256019393388802</v>
      </c>
      <c r="D55" s="50">
        <f t="shared" si="61"/>
        <v>1.0256019393388802</v>
      </c>
      <c r="E55" s="50">
        <f t="shared" si="40"/>
        <v>1.0256019393388802</v>
      </c>
      <c r="F55" s="50">
        <f t="shared" si="41"/>
        <v>1.0256019393388802</v>
      </c>
      <c r="G55" s="50">
        <f t="shared" si="42"/>
        <v>1.0256019393388802</v>
      </c>
      <c r="H55" s="50">
        <f t="shared" si="43"/>
        <v>1.0256019393388802</v>
      </c>
      <c r="I55" s="50">
        <f t="shared" si="44"/>
        <v>1.0256019393388802</v>
      </c>
      <c r="J55" s="50">
        <f t="shared" si="45"/>
        <v>1.0256019393388802</v>
      </c>
      <c r="K55" s="50">
        <f t="shared" si="46"/>
        <v>1.0256019393388802</v>
      </c>
      <c r="L55" s="50">
        <f t="shared" si="47"/>
        <v>1.0256019393388802</v>
      </c>
      <c r="M55" s="50">
        <f t="shared" si="48"/>
        <v>1.0256019393388802</v>
      </c>
      <c r="N55" s="50">
        <f t="shared" si="49"/>
        <v>1.0256019393388802</v>
      </c>
      <c r="O55" s="50">
        <f t="shared" si="50"/>
        <v>1.0256019393388802</v>
      </c>
      <c r="P55" s="50">
        <f t="shared" si="51"/>
        <v>1.0256019393388802</v>
      </c>
      <c r="Q55" s="50">
        <f t="shared" si="52"/>
        <v>1.0256019393388802</v>
      </c>
      <c r="R55" s="50">
        <f t="shared" si="53"/>
        <v>1.0256019393388802</v>
      </c>
      <c r="S55" s="50">
        <f t="shared" si="54"/>
        <v>1.0256019393388802</v>
      </c>
      <c r="T55" s="50">
        <f t="shared" si="55"/>
        <v>1.0256019393388802</v>
      </c>
      <c r="U55" s="50">
        <f t="shared" si="56"/>
        <v>1.0256019393388802</v>
      </c>
      <c r="V55" s="50">
        <f t="shared" si="57"/>
        <v>1.0256019393388802</v>
      </c>
      <c r="W55" s="50">
        <f t="shared" si="58"/>
        <v>1.0256019393388802</v>
      </c>
      <c r="X55" s="51">
        <f t="shared" si="59"/>
        <v>1.0256019393388802</v>
      </c>
    </row>
    <row r="56" spans="1:24" x14ac:dyDescent="0.2">
      <c r="A56" s="40" t="s">
        <v>58</v>
      </c>
      <c r="B56" s="10"/>
      <c r="C56" s="50">
        <f t="shared" ref="C56" si="63">AVERAGE(K36,K42,K48)</f>
        <v>1.0299174488768419</v>
      </c>
      <c r="D56" s="50">
        <f t="shared" si="61"/>
        <v>1.0299174488768419</v>
      </c>
      <c r="E56" s="50">
        <f t="shared" si="40"/>
        <v>1.0299174488768419</v>
      </c>
      <c r="F56" s="50">
        <f t="shared" si="41"/>
        <v>1.0299174488768419</v>
      </c>
      <c r="G56" s="50">
        <f t="shared" si="42"/>
        <v>1.0299174488768419</v>
      </c>
      <c r="H56" s="50">
        <f t="shared" si="43"/>
        <v>1.0299174488768419</v>
      </c>
      <c r="I56" s="50">
        <f t="shared" si="44"/>
        <v>1.0299174488768419</v>
      </c>
      <c r="J56" s="50">
        <f t="shared" si="45"/>
        <v>1.0299174488768419</v>
      </c>
      <c r="K56" s="50">
        <f t="shared" si="46"/>
        <v>1.0299174488768419</v>
      </c>
      <c r="L56" s="50">
        <f t="shared" si="47"/>
        <v>1.0299174488768419</v>
      </c>
      <c r="M56" s="50">
        <f t="shared" si="48"/>
        <v>1.0299174488768419</v>
      </c>
      <c r="N56" s="50">
        <f t="shared" si="49"/>
        <v>1.0299174488768419</v>
      </c>
      <c r="O56" s="50">
        <f t="shared" si="50"/>
        <v>1.0299174488768419</v>
      </c>
      <c r="P56" s="50">
        <f t="shared" si="51"/>
        <v>1.0299174488768419</v>
      </c>
      <c r="Q56" s="50">
        <f t="shared" si="52"/>
        <v>1.0299174488768419</v>
      </c>
      <c r="R56" s="50">
        <f t="shared" si="53"/>
        <v>1.0299174488768419</v>
      </c>
      <c r="S56" s="50">
        <f t="shared" si="54"/>
        <v>1.0299174488768419</v>
      </c>
      <c r="T56" s="50">
        <f t="shared" si="55"/>
        <v>1.0299174488768419</v>
      </c>
      <c r="U56" s="50">
        <f t="shared" si="56"/>
        <v>1.0299174488768419</v>
      </c>
      <c r="V56" s="50">
        <f t="shared" si="57"/>
        <v>1.0299174488768419</v>
      </c>
      <c r="W56" s="50">
        <f t="shared" si="58"/>
        <v>1.0299174488768419</v>
      </c>
      <c r="X56" s="51">
        <f t="shared" si="59"/>
        <v>1.0299174488768419</v>
      </c>
    </row>
    <row r="57" spans="1:24" x14ac:dyDescent="0.2">
      <c r="A57" s="40" t="s">
        <v>64</v>
      </c>
      <c r="B57" s="10"/>
      <c r="C57" s="50">
        <f t="shared" ref="C57" si="64">AVERAGE(K37,K43,K49)</f>
        <v>1.2827531708291942</v>
      </c>
      <c r="D57" s="50">
        <f t="shared" si="61"/>
        <v>1.2827531708291942</v>
      </c>
      <c r="E57" s="50">
        <f t="shared" si="40"/>
        <v>1.2827531708291942</v>
      </c>
      <c r="F57" s="50">
        <f t="shared" si="41"/>
        <v>1.2827531708291942</v>
      </c>
      <c r="G57" s="50">
        <f t="shared" si="42"/>
        <v>1.2827531708291942</v>
      </c>
      <c r="H57" s="50">
        <f t="shared" si="43"/>
        <v>1.2827531708291942</v>
      </c>
      <c r="I57" s="143">
        <f>1.1</f>
        <v>1.1000000000000001</v>
      </c>
      <c r="J57" s="50">
        <f t="shared" si="45"/>
        <v>1.1000000000000001</v>
      </c>
      <c r="K57" s="50">
        <f t="shared" si="46"/>
        <v>1.1000000000000001</v>
      </c>
      <c r="L57" s="50">
        <f t="shared" si="47"/>
        <v>1.1000000000000001</v>
      </c>
      <c r="M57" s="50">
        <f t="shared" si="48"/>
        <v>1.1000000000000001</v>
      </c>
      <c r="N57" s="143">
        <v>1</v>
      </c>
      <c r="O57" s="50">
        <f t="shared" si="50"/>
        <v>1</v>
      </c>
      <c r="P57" s="50">
        <f t="shared" si="51"/>
        <v>1</v>
      </c>
      <c r="Q57" s="50">
        <f t="shared" si="52"/>
        <v>1</v>
      </c>
      <c r="R57" s="50">
        <f t="shared" si="53"/>
        <v>1</v>
      </c>
      <c r="S57" s="50">
        <f t="shared" si="54"/>
        <v>1</v>
      </c>
      <c r="T57" s="50">
        <f t="shared" si="55"/>
        <v>1</v>
      </c>
      <c r="U57" s="50">
        <f t="shared" si="56"/>
        <v>1</v>
      </c>
      <c r="V57" s="50">
        <f t="shared" si="57"/>
        <v>1</v>
      </c>
      <c r="W57" s="50">
        <f t="shared" si="58"/>
        <v>1</v>
      </c>
      <c r="X57" s="51">
        <f t="shared" si="59"/>
        <v>1</v>
      </c>
    </row>
    <row r="58" spans="1:24" x14ac:dyDescent="0.2">
      <c r="A58" s="40" t="s">
        <v>49</v>
      </c>
      <c r="B58" s="10"/>
      <c r="C58" s="58">
        <f>C74/B74</f>
        <v>3.6</v>
      </c>
      <c r="D58" s="58">
        <f t="shared" ref="D58:X58" si="65">D74/C74</f>
        <v>2.2777777777777777</v>
      </c>
      <c r="E58" s="58">
        <f t="shared" si="65"/>
        <v>1.3170731707317074</v>
      </c>
      <c r="F58" s="58">
        <f t="shared" si="65"/>
        <v>1.1111111111111112</v>
      </c>
      <c r="G58" s="58">
        <f t="shared" si="65"/>
        <v>1.2</v>
      </c>
      <c r="H58" s="58">
        <f t="shared" si="65"/>
        <v>1.1666666666666667</v>
      </c>
      <c r="I58" s="58">
        <f t="shared" si="65"/>
        <v>1.1428571428571428</v>
      </c>
      <c r="J58" s="58">
        <f t="shared" si="65"/>
        <v>1.125</v>
      </c>
      <c r="K58" s="58">
        <f t="shared" si="65"/>
        <v>1.1111111111111112</v>
      </c>
      <c r="L58" s="58">
        <f t="shared" si="65"/>
        <v>1.0666666666666667</v>
      </c>
      <c r="M58" s="58">
        <f t="shared" si="65"/>
        <v>1.0625</v>
      </c>
      <c r="N58" s="58">
        <f t="shared" si="65"/>
        <v>1.0588235294117647</v>
      </c>
      <c r="O58" s="58">
        <f t="shared" si="65"/>
        <v>1.0555555555555556</v>
      </c>
      <c r="P58" s="58">
        <f t="shared" si="65"/>
        <v>1.0526315789473684</v>
      </c>
      <c r="Q58" s="58">
        <f t="shared" si="65"/>
        <v>1.05</v>
      </c>
      <c r="R58" s="58">
        <f t="shared" si="65"/>
        <v>1.0476190476190477</v>
      </c>
      <c r="S58" s="58">
        <f t="shared" si="65"/>
        <v>1.0454545454545454</v>
      </c>
      <c r="T58" s="58">
        <f t="shared" si="65"/>
        <v>1.0434782608695652</v>
      </c>
      <c r="U58" s="58">
        <f t="shared" si="65"/>
        <v>1.0416666666666667</v>
      </c>
      <c r="V58" s="58">
        <f t="shared" si="65"/>
        <v>1</v>
      </c>
      <c r="W58" s="58">
        <f t="shared" si="65"/>
        <v>1</v>
      </c>
      <c r="X58" s="68">
        <f t="shared" si="65"/>
        <v>1</v>
      </c>
    </row>
    <row r="59" spans="1:24" x14ac:dyDescent="0.2">
      <c r="A59" s="40" t="s">
        <v>50</v>
      </c>
      <c r="B59" s="10"/>
      <c r="C59" s="37">
        <f>C77/B77</f>
        <v>1.0651998094791162</v>
      </c>
      <c r="D59" s="37">
        <f t="shared" ref="D59:X59" si="66">D77/C77</f>
        <v>1.0658787216313821</v>
      </c>
      <c r="E59" s="37">
        <f t="shared" si="66"/>
        <v>1.0807245478464527</v>
      </c>
      <c r="F59" s="37">
        <f t="shared" si="66"/>
        <v>1.0385119709607533</v>
      </c>
      <c r="G59" s="37">
        <f t="shared" si="66"/>
        <v>1</v>
      </c>
      <c r="H59" s="37">
        <f t="shared" si="66"/>
        <v>1</v>
      </c>
      <c r="I59" s="37">
        <f t="shared" si="66"/>
        <v>1</v>
      </c>
      <c r="J59" s="37">
        <f t="shared" si="66"/>
        <v>1</v>
      </c>
      <c r="K59" s="37">
        <f t="shared" si="66"/>
        <v>1</v>
      </c>
      <c r="L59" s="37">
        <f t="shared" si="66"/>
        <v>1.1951222249944702</v>
      </c>
      <c r="M59" s="37">
        <f t="shared" si="66"/>
        <v>1.1632654977990833</v>
      </c>
      <c r="N59" s="37">
        <f t="shared" si="66"/>
        <v>1.140351018841343</v>
      </c>
      <c r="O59" s="37">
        <f t="shared" si="66"/>
        <v>1.1230770320036605</v>
      </c>
      <c r="P59" s="37">
        <f t="shared" si="66"/>
        <v>1.10958912745645</v>
      </c>
      <c r="Q59" s="37">
        <f t="shared" si="66"/>
        <v>1.0571428571428572</v>
      </c>
      <c r="R59" s="37">
        <f t="shared" si="66"/>
        <v>1.0540540540540539</v>
      </c>
      <c r="S59" s="37">
        <f t="shared" si="66"/>
        <v>1.0512820512820513</v>
      </c>
      <c r="T59" s="37">
        <f t="shared" si="66"/>
        <v>1.0487804878048781</v>
      </c>
      <c r="U59" s="37">
        <f t="shared" si="66"/>
        <v>1.0465116279069768</v>
      </c>
      <c r="V59" s="37">
        <f t="shared" si="66"/>
        <v>1</v>
      </c>
      <c r="W59" s="37">
        <f t="shared" si="66"/>
        <v>1</v>
      </c>
      <c r="X59" s="42">
        <f t="shared" si="66"/>
        <v>1</v>
      </c>
    </row>
    <row r="60" spans="1:24" x14ac:dyDescent="0.2">
      <c r="A60" s="41" t="s">
        <v>51</v>
      </c>
      <c r="B60" s="36"/>
      <c r="C60" s="38">
        <f>C78/B78</f>
        <v>0.96708860759493676</v>
      </c>
      <c r="D60" s="38">
        <f t="shared" ref="D60:X60" si="67">D78/C78</f>
        <v>0.93979057591623039</v>
      </c>
      <c r="E60" s="38">
        <f t="shared" si="67"/>
        <v>0.96378830083565459</v>
      </c>
      <c r="F60" s="38">
        <f t="shared" si="67"/>
        <v>0.98265895953757221</v>
      </c>
      <c r="G60" s="38">
        <f t="shared" si="67"/>
        <v>0.9509038367369459</v>
      </c>
      <c r="H60" s="38">
        <f t="shared" si="67"/>
        <v>0.94836895029098944</v>
      </c>
      <c r="I60" s="38">
        <f t="shared" si="67"/>
        <v>0.94555805555088179</v>
      </c>
      <c r="J60" s="38">
        <f t="shared" si="67"/>
        <v>0.94242347772353297</v>
      </c>
      <c r="K60" s="38">
        <f t="shared" si="67"/>
        <v>0.93890589141991054</v>
      </c>
      <c r="L60" s="38">
        <f t="shared" si="67"/>
        <v>0.91334552102376598</v>
      </c>
      <c r="M60" s="38">
        <f t="shared" si="67"/>
        <v>0.9051240992794235</v>
      </c>
      <c r="N60" s="38">
        <f t="shared" si="67"/>
        <v>0.89517912428129143</v>
      </c>
      <c r="O60" s="38">
        <f t="shared" si="67"/>
        <v>0.8829051383399209</v>
      </c>
      <c r="P60" s="38">
        <f t="shared" si="67"/>
        <v>0.86737548964745381</v>
      </c>
      <c r="Q60" s="38">
        <f t="shared" si="67"/>
        <v>0.91290322580645167</v>
      </c>
      <c r="R60" s="38">
        <f t="shared" si="67"/>
        <v>0.90459363957597172</v>
      </c>
      <c r="S60" s="38">
        <f t="shared" si="67"/>
        <v>0.89453125</v>
      </c>
      <c r="T60" s="38">
        <f t="shared" si="67"/>
        <v>0.88209606986899558</v>
      </c>
      <c r="U60" s="38">
        <f t="shared" si="67"/>
        <v>0.86633663366336633</v>
      </c>
      <c r="V60" s="38">
        <f t="shared" si="67"/>
        <v>1</v>
      </c>
      <c r="W60" s="38">
        <f t="shared" si="67"/>
        <v>1</v>
      </c>
      <c r="X60" s="43">
        <f t="shared" si="67"/>
        <v>1</v>
      </c>
    </row>
    <row r="61" spans="1:24" x14ac:dyDescent="0.2">
      <c r="E61" s="54"/>
      <c r="F61" s="54"/>
    </row>
    <row r="62" spans="1:24" x14ac:dyDescent="0.2">
      <c r="A62" s="1" t="s">
        <v>87</v>
      </c>
    </row>
    <row r="63" spans="1:24" x14ac:dyDescent="0.2">
      <c r="A63" s="6" t="s">
        <v>53</v>
      </c>
      <c r="B63" s="7">
        <v>2018</v>
      </c>
      <c r="C63" s="7">
        <v>2019</v>
      </c>
      <c r="D63" s="7">
        <v>2020</v>
      </c>
      <c r="E63" s="7">
        <v>2021</v>
      </c>
      <c r="F63" s="7">
        <v>2022</v>
      </c>
      <c r="G63" s="7">
        <v>2023</v>
      </c>
      <c r="H63" s="7">
        <v>2024</v>
      </c>
      <c r="I63" s="7">
        <v>2025</v>
      </c>
      <c r="J63" s="7">
        <v>2026</v>
      </c>
      <c r="K63" s="7">
        <v>2027</v>
      </c>
      <c r="L63" s="7">
        <v>2028</v>
      </c>
      <c r="M63" s="7">
        <v>2029</v>
      </c>
      <c r="N63" s="7">
        <v>2030</v>
      </c>
      <c r="O63" s="7">
        <v>2031</v>
      </c>
      <c r="P63" s="7">
        <v>2032</v>
      </c>
      <c r="Q63" s="7">
        <v>2033</v>
      </c>
      <c r="R63" s="7">
        <v>2034</v>
      </c>
      <c r="S63" s="7">
        <v>2035</v>
      </c>
      <c r="T63" s="7">
        <v>2036</v>
      </c>
      <c r="U63" s="7">
        <v>2037</v>
      </c>
      <c r="V63" s="7">
        <v>2038</v>
      </c>
      <c r="W63" s="7">
        <v>2039</v>
      </c>
      <c r="X63" s="7">
        <v>2040</v>
      </c>
    </row>
    <row r="64" spans="1:24" x14ac:dyDescent="0.2">
      <c r="A64" s="39" t="s">
        <v>47</v>
      </c>
      <c r="B64" s="33"/>
      <c r="C64" s="144">
        <f>C53</f>
        <v>1.0183394026100443</v>
      </c>
      <c r="D64" s="144">
        <f>C64*D53</f>
        <v>1.0370151389081819</v>
      </c>
      <c r="E64" s="144">
        <f t="shared" ref="E64:X64" si="68">D64*E53</f>
        <v>1.0560333770533301</v>
      </c>
      <c r="F64" s="144">
        <f t="shared" si="68"/>
        <v>1.0754003983247558</v>
      </c>
      <c r="G64" s="144">
        <f t="shared" si="68"/>
        <v>1.0951225991966356</v>
      </c>
      <c r="H64" s="144">
        <f t="shared" si="68"/>
        <v>1.1152064934506609</v>
      </c>
      <c r="I64" s="144">
        <f t="shared" si="68"/>
        <v>1.1356587143273884</v>
      </c>
      <c r="J64" s="144">
        <f t="shared" si="68"/>
        <v>1.1564860167170437</v>
      </c>
      <c r="K64" s="144">
        <f t="shared" si="68"/>
        <v>1.177695279390504</v>
      </c>
      <c r="L64" s="144">
        <f t="shared" si="68"/>
        <v>1.199293507271195</v>
      </c>
      <c r="M64" s="144">
        <f t="shared" si="68"/>
        <v>1.2212878337486535</v>
      </c>
      <c r="N64" s="144">
        <f t="shared" si="68"/>
        <v>1.243685523034519</v>
      </c>
      <c r="O64" s="144">
        <f t="shared" si="68"/>
        <v>1.2664939725617326</v>
      </c>
      <c r="P64" s="144">
        <f t="shared" si="68"/>
        <v>1.2897207154277366</v>
      </c>
      <c r="Q64" s="144">
        <f t="shared" si="68"/>
        <v>1.3133734228824803</v>
      </c>
      <c r="R64" s="144">
        <f t="shared" si="68"/>
        <v>1.3374599068620541</v>
      </c>
      <c r="S64" s="144">
        <f t="shared" si="68"/>
        <v>1.3619881225687895</v>
      </c>
      <c r="T64" s="144">
        <f t="shared" si="68"/>
        <v>1.3869661710986769</v>
      </c>
      <c r="U64" s="144">
        <f t="shared" si="68"/>
        <v>1.4124023021169672</v>
      </c>
      <c r="V64" s="144">
        <f t="shared" si="68"/>
        <v>1.4383049165828437</v>
      </c>
      <c r="W64" s="144">
        <f t="shared" si="68"/>
        <v>1.4646825695240626</v>
      </c>
      <c r="X64" s="145">
        <f t="shared" si="68"/>
        <v>1.4915439728624786</v>
      </c>
    </row>
    <row r="65" spans="1:24" x14ac:dyDescent="0.2">
      <c r="A65" s="40" t="s">
        <v>57</v>
      </c>
      <c r="B65" s="10"/>
      <c r="C65" s="58">
        <f t="shared" ref="C65:C71" si="69">C54</f>
        <v>1.0151132436836336</v>
      </c>
      <c r="D65" s="58">
        <f t="shared" ref="D65:X65" si="70">C65*D54</f>
        <v>1.0304548975019081</v>
      </c>
      <c r="E65" s="58">
        <f t="shared" si="70"/>
        <v>1.0460284134728481</v>
      </c>
      <c r="F65" s="58">
        <f t="shared" si="70"/>
        <v>1.0618372957856679</v>
      </c>
      <c r="G65" s="58">
        <f t="shared" si="70"/>
        <v>1.0778851015892472</v>
      </c>
      <c r="H65" s="58">
        <f t="shared" si="70"/>
        <v>1.0941754417925238</v>
      </c>
      <c r="I65" s="58">
        <f t="shared" si="70"/>
        <v>1.1107119818769817</v>
      </c>
      <c r="J65" s="58">
        <f t="shared" si="70"/>
        <v>1.1274984427214203</v>
      </c>
      <c r="K65" s="58">
        <f t="shared" si="70"/>
        <v>1.1445386014391865</v>
      </c>
      <c r="L65" s="58">
        <f t="shared" si="70"/>
        <v>1.1618362922280623</v>
      </c>
      <c r="M65" s="58">
        <f t="shared" si="70"/>
        <v>1.1793954072329944</v>
      </c>
      <c r="N65" s="58">
        <f t="shared" si="70"/>
        <v>1.1972198974218651</v>
      </c>
      <c r="O65" s="58">
        <f t="shared" si="70"/>
        <v>1.2153137734744965</v>
      </c>
      <c r="P65" s="58">
        <f t="shared" si="70"/>
        <v>1.233681106685093</v>
      </c>
      <c r="Q65" s="58">
        <f t="shared" si="70"/>
        <v>1.2523260298783196</v>
      </c>
      <c r="R65" s="58">
        <f t="shared" si="70"/>
        <v>1.2712527383392282</v>
      </c>
      <c r="S65" s="58">
        <f t="shared" si="70"/>
        <v>1.2904654907572355</v>
      </c>
      <c r="T65" s="58">
        <f t="shared" si="70"/>
        <v>1.3099686101843695</v>
      </c>
      <c r="U65" s="58">
        <f t="shared" si="70"/>
        <v>1.3297664850079969</v>
      </c>
      <c r="V65" s="58">
        <f t="shared" si="70"/>
        <v>1.3498635699382517</v>
      </c>
      <c r="W65" s="58">
        <f t="shared" si="70"/>
        <v>1.3702643870103881</v>
      </c>
      <c r="X65" s="68">
        <f t="shared" si="70"/>
        <v>1.3909735266022809</v>
      </c>
    </row>
    <row r="66" spans="1:24" x14ac:dyDescent="0.2">
      <c r="A66" s="40" t="s">
        <v>48</v>
      </c>
      <c r="B66" s="10"/>
      <c r="C66" s="58">
        <f t="shared" si="69"/>
        <v>1.0256019393388802</v>
      </c>
      <c r="D66" s="58">
        <f t="shared" ref="D66:X66" si="71">C66*D55</f>
        <v>1.0518593379756722</v>
      </c>
      <c r="E66" s="58">
        <f t="shared" si="71"/>
        <v>1.07878897693956</v>
      </c>
      <c r="F66" s="58">
        <f t="shared" si="71"/>
        <v>1.1064080668866192</v>
      </c>
      <c r="G66" s="58">
        <f t="shared" si="71"/>
        <v>1.1347342590990981</v>
      </c>
      <c r="H66" s="58">
        <f t="shared" si="71"/>
        <v>1.1637856567663023</v>
      </c>
      <c r="I66" s="58">
        <f t="shared" si="71"/>
        <v>1.193580826554292</v>
      </c>
      <c r="J66" s="58">
        <f t="shared" si="71"/>
        <v>1.2241388104717854</v>
      </c>
      <c r="K66" s="58">
        <f t="shared" si="71"/>
        <v>1.2554791380398531</v>
      </c>
      <c r="L66" s="58">
        <f t="shared" si="71"/>
        <v>1.287621838773179</v>
      </c>
      <c r="M66" s="58">
        <f t="shared" si="71"/>
        <v>1.3205874549808674</v>
      </c>
      <c r="N66" s="58">
        <f t="shared" si="71"/>
        <v>1.3543970548949738</v>
      </c>
      <c r="O66" s="58">
        <f t="shared" si="71"/>
        <v>1.3890722461351528</v>
      </c>
      <c r="P66" s="58">
        <f t="shared" si="71"/>
        <v>1.4246351895180271</v>
      </c>
      <c r="Q66" s="58">
        <f t="shared" si="71"/>
        <v>1.4611086132201019</v>
      </c>
      <c r="R66" s="58">
        <f t="shared" si="71"/>
        <v>1.4985158273032784</v>
      </c>
      <c r="S66" s="58">
        <f t="shared" si="71"/>
        <v>1.5368807386122487</v>
      </c>
      <c r="T66" s="58">
        <f t="shared" si="71"/>
        <v>1.5762278660532929</v>
      </c>
      <c r="U66" s="58">
        <f t="shared" si="71"/>
        <v>1.6165823562642418</v>
      </c>
      <c r="V66" s="58">
        <f t="shared" si="71"/>
        <v>1.657969999685623</v>
      </c>
      <c r="W66" s="58">
        <f t="shared" si="71"/>
        <v>1.7004172470432575</v>
      </c>
      <c r="X66" s="68">
        <f t="shared" si="71"/>
        <v>1.7439512262528447</v>
      </c>
    </row>
    <row r="67" spans="1:24" x14ac:dyDescent="0.2">
      <c r="A67" s="40" t="s">
        <v>58</v>
      </c>
      <c r="B67" s="10"/>
      <c r="C67" s="58">
        <f t="shared" si="69"/>
        <v>1.0299174488768419</v>
      </c>
      <c r="D67" s="58">
        <f t="shared" ref="D67:X67" si="72">C67*D56</f>
        <v>1.0607299515009823</v>
      </c>
      <c r="E67" s="58">
        <f t="shared" si="72"/>
        <v>1.0924642855971478</v>
      </c>
      <c r="F67" s="58">
        <f t="shared" si="72"/>
        <v>1.1251480300112762</v>
      </c>
      <c r="G67" s="58">
        <f t="shared" si="72"/>
        <v>1.1588095886780179</v>
      </c>
      <c r="H67" s="58">
        <f t="shared" si="72"/>
        <v>1.1934782153052867</v>
      </c>
      <c r="I67" s="58">
        <f t="shared" si="72"/>
        <v>1.2291840387973072</v>
      </c>
      <c r="J67" s="58">
        <f t="shared" si="72"/>
        <v>1.2659580894382556</v>
      </c>
      <c r="K67" s="58">
        <f t="shared" si="72"/>
        <v>1.303832325859249</v>
      </c>
      <c r="L67" s="58">
        <f t="shared" si="72"/>
        <v>1.3428396628121169</v>
      </c>
      <c r="M67" s="58">
        <f t="shared" si="72"/>
        <v>1.383013999774094</v>
      </c>
      <c r="N67" s="58">
        <f t="shared" si="72"/>
        <v>1.4243902504082921</v>
      </c>
      <c r="O67" s="58">
        <f t="shared" si="72"/>
        <v>1.4670043729055542</v>
      </c>
      <c r="P67" s="58">
        <f t="shared" si="72"/>
        <v>1.5108934012340596</v>
      </c>
      <c r="Q67" s="58">
        <f t="shared" si="72"/>
        <v>1.5560954773238374</v>
      </c>
      <c r="R67" s="58">
        <f t="shared" si="72"/>
        <v>1.6026498842141581</v>
      </c>
      <c r="S67" s="58">
        <f t="shared" si="72"/>
        <v>1.6505970801926118</v>
      </c>
      <c r="T67" s="58">
        <f t="shared" si="72"/>
        <v>1.6999787339555388</v>
      </c>
      <c r="U67" s="58">
        <f t="shared" si="72"/>
        <v>1.750837760820372</v>
      </c>
      <c r="V67" s="58">
        <f t="shared" si="72"/>
        <v>1.8032183600213598</v>
      </c>
      <c r="W67" s="58">
        <f t="shared" si="72"/>
        <v>1.8571660531210816</v>
      </c>
      <c r="X67" s="68">
        <f t="shared" si="72"/>
        <v>1.9127277235711377</v>
      </c>
    </row>
    <row r="68" spans="1:24" x14ac:dyDescent="0.2">
      <c r="A68" s="40" t="s">
        <v>64</v>
      </c>
      <c r="B68" s="10"/>
      <c r="C68" s="58">
        <f t="shared" si="69"/>
        <v>1.2827531708291942</v>
      </c>
      <c r="D68" s="58">
        <f t="shared" ref="D68:X68" si="73">C68*D57</f>
        <v>1.6454556972723517</v>
      </c>
      <c r="E68" s="58">
        <f t="shared" si="73"/>
        <v>2.1107135131350718</v>
      </c>
      <c r="F68" s="58">
        <f t="shared" si="73"/>
        <v>2.7075244516860413</v>
      </c>
      <c r="G68" s="58">
        <f t="shared" si="73"/>
        <v>3.4730855754978447</v>
      </c>
      <c r="H68" s="58">
        <f t="shared" si="73"/>
        <v>4.4551115345309968</v>
      </c>
      <c r="I68" s="58">
        <f t="shared" si="73"/>
        <v>4.9006226879840966</v>
      </c>
      <c r="J68" s="58">
        <f t="shared" si="73"/>
        <v>5.3906849567825068</v>
      </c>
      <c r="K68" s="58">
        <f t="shared" si="73"/>
        <v>5.9297534524607576</v>
      </c>
      <c r="L68" s="58">
        <f t="shared" si="73"/>
        <v>6.5227287977068338</v>
      </c>
      <c r="M68" s="58">
        <f t="shared" si="73"/>
        <v>7.1750016774775176</v>
      </c>
      <c r="N68" s="58">
        <f t="shared" si="73"/>
        <v>7.1750016774775176</v>
      </c>
      <c r="O68" s="58">
        <f t="shared" si="73"/>
        <v>7.1750016774775176</v>
      </c>
      <c r="P68" s="58">
        <f t="shared" si="73"/>
        <v>7.1750016774775176</v>
      </c>
      <c r="Q68" s="58">
        <f t="shared" si="73"/>
        <v>7.1750016774775176</v>
      </c>
      <c r="R68" s="58">
        <f t="shared" si="73"/>
        <v>7.1750016774775176</v>
      </c>
      <c r="S68" s="58">
        <f t="shared" si="73"/>
        <v>7.1750016774775176</v>
      </c>
      <c r="T68" s="58">
        <f t="shared" si="73"/>
        <v>7.1750016774775176</v>
      </c>
      <c r="U68" s="58">
        <f t="shared" si="73"/>
        <v>7.1750016774775176</v>
      </c>
      <c r="V68" s="58">
        <f t="shared" si="73"/>
        <v>7.1750016774775176</v>
      </c>
      <c r="W68" s="58">
        <f t="shared" si="73"/>
        <v>7.1750016774775176</v>
      </c>
      <c r="X68" s="68">
        <f t="shared" si="73"/>
        <v>7.1750016774775176</v>
      </c>
    </row>
    <row r="69" spans="1:24" x14ac:dyDescent="0.2">
      <c r="A69" s="40" t="s">
        <v>49</v>
      </c>
      <c r="B69" s="10"/>
      <c r="C69" s="58">
        <f t="shared" si="69"/>
        <v>3.6</v>
      </c>
      <c r="D69" s="58">
        <f t="shared" ref="D69:X69" si="74">C69*D58</f>
        <v>8.1999999999999993</v>
      </c>
      <c r="E69" s="58">
        <f t="shared" si="74"/>
        <v>10.799999999999999</v>
      </c>
      <c r="F69" s="58">
        <f t="shared" si="74"/>
        <v>12</v>
      </c>
      <c r="G69" s="58">
        <f t="shared" si="74"/>
        <v>14.399999999999999</v>
      </c>
      <c r="H69" s="58">
        <f t="shared" si="74"/>
        <v>16.8</v>
      </c>
      <c r="I69" s="58">
        <f t="shared" si="74"/>
        <v>19.2</v>
      </c>
      <c r="J69" s="58">
        <f t="shared" si="74"/>
        <v>21.599999999999998</v>
      </c>
      <c r="K69" s="58">
        <f t="shared" si="74"/>
        <v>24</v>
      </c>
      <c r="L69" s="58">
        <f t="shared" si="74"/>
        <v>25.6</v>
      </c>
      <c r="M69" s="58">
        <f t="shared" si="74"/>
        <v>27.200000000000003</v>
      </c>
      <c r="N69" s="58">
        <f t="shared" si="74"/>
        <v>28.800000000000004</v>
      </c>
      <c r="O69" s="58">
        <f t="shared" si="74"/>
        <v>30.400000000000006</v>
      </c>
      <c r="P69" s="58">
        <f t="shared" si="74"/>
        <v>32.000000000000007</v>
      </c>
      <c r="Q69" s="58">
        <f t="shared" si="74"/>
        <v>33.600000000000009</v>
      </c>
      <c r="R69" s="58">
        <f t="shared" si="74"/>
        <v>35.20000000000001</v>
      </c>
      <c r="S69" s="58">
        <f t="shared" si="74"/>
        <v>36.800000000000011</v>
      </c>
      <c r="T69" s="58">
        <f t="shared" si="74"/>
        <v>38.400000000000013</v>
      </c>
      <c r="U69" s="58">
        <f t="shared" si="74"/>
        <v>40.000000000000014</v>
      </c>
      <c r="V69" s="58">
        <f t="shared" si="74"/>
        <v>40.000000000000014</v>
      </c>
      <c r="W69" s="58">
        <f t="shared" si="74"/>
        <v>40.000000000000014</v>
      </c>
      <c r="X69" s="68">
        <f t="shared" si="74"/>
        <v>40.000000000000014</v>
      </c>
    </row>
    <row r="70" spans="1:24" x14ac:dyDescent="0.2">
      <c r="A70" s="40" t="s">
        <v>50</v>
      </c>
      <c r="B70" s="10"/>
      <c r="C70" s="37">
        <f t="shared" si="69"/>
        <v>1.0651998094791162</v>
      </c>
      <c r="D70" s="37">
        <f t="shared" ref="D70:X70" si="75">C70*D59</f>
        <v>1.1353738112095921</v>
      </c>
      <c r="E70" s="37">
        <f t="shared" si="75"/>
        <v>1.2270263487561901</v>
      </c>
      <c r="F70" s="37">
        <f t="shared" si="75"/>
        <v>1.2742815518675676</v>
      </c>
      <c r="G70" s="37">
        <f t="shared" si="75"/>
        <v>1.2742815518675676</v>
      </c>
      <c r="H70" s="37">
        <f t="shared" si="75"/>
        <v>1.2742815518675676</v>
      </c>
      <c r="I70" s="37">
        <f t="shared" si="75"/>
        <v>1.2742815518675676</v>
      </c>
      <c r="J70" s="37">
        <f t="shared" si="75"/>
        <v>1.2742815518675676</v>
      </c>
      <c r="K70" s="37">
        <f t="shared" si="75"/>
        <v>1.2742815518675676</v>
      </c>
      <c r="L70" s="37">
        <f t="shared" si="75"/>
        <v>1.5229222035373737</v>
      </c>
      <c r="M70" s="37">
        <f t="shared" si="75"/>
        <v>1.7715628552071798</v>
      </c>
      <c r="N70" s="37">
        <f t="shared" si="75"/>
        <v>2.0202035068769861</v>
      </c>
      <c r="O70" s="37">
        <f t="shared" si="75"/>
        <v>2.2688441585467922</v>
      </c>
      <c r="P70" s="37">
        <f t="shared" si="75"/>
        <v>2.5174848102165988</v>
      </c>
      <c r="Q70" s="37">
        <f t="shared" si="75"/>
        <v>2.6613410850861188</v>
      </c>
      <c r="R70" s="37">
        <f t="shared" si="75"/>
        <v>2.8051973599556383</v>
      </c>
      <c r="S70" s="37">
        <f t="shared" si="75"/>
        <v>2.9490536348251584</v>
      </c>
      <c r="T70" s="37">
        <f t="shared" si="75"/>
        <v>3.0929099096946784</v>
      </c>
      <c r="U70" s="37">
        <f t="shared" si="75"/>
        <v>3.2367661845641984</v>
      </c>
      <c r="V70" s="37">
        <f t="shared" si="75"/>
        <v>3.2367661845641984</v>
      </c>
      <c r="W70" s="37">
        <f t="shared" si="75"/>
        <v>3.2367661845641984</v>
      </c>
      <c r="X70" s="42">
        <f t="shared" si="75"/>
        <v>3.2367661845641984</v>
      </c>
    </row>
    <row r="71" spans="1:24" x14ac:dyDescent="0.2">
      <c r="A71" s="41" t="s">
        <v>51</v>
      </c>
      <c r="B71" s="36"/>
      <c r="C71" s="38">
        <f t="shared" si="69"/>
        <v>0.96708860759493676</v>
      </c>
      <c r="D71" s="38">
        <f t="shared" ref="D71:X71" si="76">C71*D60</f>
        <v>0.90886075949367096</v>
      </c>
      <c r="E71" s="38">
        <f t="shared" si="76"/>
        <v>0.8759493670886076</v>
      </c>
      <c r="F71" s="38">
        <f t="shared" si="76"/>
        <v>0.860759493670886</v>
      </c>
      <c r="G71" s="38">
        <f t="shared" si="76"/>
        <v>0.81849950503939639</v>
      </c>
      <c r="H71" s="38">
        <f t="shared" si="76"/>
        <v>0.77623951640790678</v>
      </c>
      <c r="I71" s="38">
        <f t="shared" si="76"/>
        <v>0.73397952777641717</v>
      </c>
      <c r="J71" s="38">
        <f t="shared" si="76"/>
        <v>0.69171953914492756</v>
      </c>
      <c r="K71" s="38">
        <f t="shared" si="76"/>
        <v>0.64945955051343796</v>
      </c>
      <c r="L71" s="38">
        <f t="shared" si="76"/>
        <v>0.59318097154755689</v>
      </c>
      <c r="M71" s="38">
        <f t="shared" si="76"/>
        <v>0.53690239258167571</v>
      </c>
      <c r="N71" s="38">
        <f t="shared" si="76"/>
        <v>0.48062381361579459</v>
      </c>
      <c r="O71" s="38">
        <f t="shared" si="76"/>
        <v>0.42434523464991347</v>
      </c>
      <c r="P71" s="38">
        <f t="shared" si="76"/>
        <v>0.36806665568403241</v>
      </c>
      <c r="Q71" s="38">
        <f t="shared" si="76"/>
        <v>0.33600923728574572</v>
      </c>
      <c r="R71" s="38">
        <f t="shared" si="76"/>
        <v>0.30395181888745904</v>
      </c>
      <c r="S71" s="38">
        <f t="shared" si="76"/>
        <v>0.27189440048917235</v>
      </c>
      <c r="T71" s="38">
        <f t="shared" si="76"/>
        <v>0.23983698209088564</v>
      </c>
      <c r="U71" s="38">
        <f t="shared" si="76"/>
        <v>0.20777956369259895</v>
      </c>
      <c r="V71" s="38">
        <f t="shared" si="76"/>
        <v>0.20777956369259895</v>
      </c>
      <c r="W71" s="38">
        <f t="shared" si="76"/>
        <v>0.20777956369259895</v>
      </c>
      <c r="X71" s="43">
        <f t="shared" si="76"/>
        <v>0.20777956369259895</v>
      </c>
    </row>
    <row r="73" spans="1:24" x14ac:dyDescent="0.2">
      <c r="A73" s="44" t="s">
        <v>54</v>
      </c>
      <c r="B73" s="28">
        <v>2018</v>
      </c>
      <c r="C73" s="45">
        <v>2019</v>
      </c>
      <c r="D73" s="45">
        <v>2020</v>
      </c>
      <c r="E73" s="45">
        <v>2021</v>
      </c>
      <c r="F73" s="45">
        <v>2022</v>
      </c>
      <c r="G73" s="45">
        <v>2023</v>
      </c>
      <c r="H73" s="45">
        <v>2024</v>
      </c>
      <c r="I73" s="45">
        <v>2025</v>
      </c>
      <c r="J73" s="45">
        <v>2026</v>
      </c>
      <c r="K73" s="45">
        <v>2027</v>
      </c>
      <c r="L73" s="45">
        <v>2028</v>
      </c>
      <c r="M73" s="45">
        <v>2029</v>
      </c>
      <c r="N73" s="45">
        <v>2030</v>
      </c>
      <c r="O73" s="45">
        <v>2031</v>
      </c>
      <c r="P73" s="45">
        <v>2032</v>
      </c>
      <c r="Q73" s="45">
        <v>2033</v>
      </c>
      <c r="R73" s="45">
        <v>2034</v>
      </c>
      <c r="S73" s="45">
        <v>2035</v>
      </c>
      <c r="T73" s="45">
        <v>2036</v>
      </c>
      <c r="U73" s="45">
        <v>2037</v>
      </c>
      <c r="V73" s="45">
        <v>2038</v>
      </c>
      <c r="W73" s="45">
        <v>2039</v>
      </c>
      <c r="X73" s="45">
        <v>2040</v>
      </c>
    </row>
    <row r="74" spans="1:24" x14ac:dyDescent="0.2">
      <c r="A74" s="29" t="s">
        <v>55</v>
      </c>
      <c r="B74" s="109">
        <v>675</v>
      </c>
      <c r="C74" s="109">
        <v>2430</v>
      </c>
      <c r="D74" s="109">
        <v>5535</v>
      </c>
      <c r="E74" s="109">
        <v>7290</v>
      </c>
      <c r="F74" s="109">
        <f>F75*270</f>
        <v>8100</v>
      </c>
      <c r="G74" s="109">
        <f t="shared" ref="G74:X74" si="77">G75*270</f>
        <v>9720</v>
      </c>
      <c r="H74" s="109">
        <f t="shared" si="77"/>
        <v>11340</v>
      </c>
      <c r="I74" s="109">
        <f t="shared" si="77"/>
        <v>12960</v>
      </c>
      <c r="J74" s="109">
        <f t="shared" si="77"/>
        <v>14580</v>
      </c>
      <c r="K74" s="109">
        <f t="shared" si="77"/>
        <v>16200</v>
      </c>
      <c r="L74" s="109">
        <f t="shared" si="77"/>
        <v>17280</v>
      </c>
      <c r="M74" s="109">
        <f t="shared" si="77"/>
        <v>18360</v>
      </c>
      <c r="N74" s="109">
        <f t="shared" si="77"/>
        <v>19440</v>
      </c>
      <c r="O74" s="109">
        <f t="shared" si="77"/>
        <v>20520</v>
      </c>
      <c r="P74" s="109">
        <f t="shared" si="77"/>
        <v>21600</v>
      </c>
      <c r="Q74" s="109">
        <f t="shared" si="77"/>
        <v>22680</v>
      </c>
      <c r="R74" s="109">
        <f t="shared" si="77"/>
        <v>23760</v>
      </c>
      <c r="S74" s="109">
        <f t="shared" si="77"/>
        <v>24840</v>
      </c>
      <c r="T74" s="109">
        <f t="shared" si="77"/>
        <v>25920</v>
      </c>
      <c r="U74" s="109">
        <f t="shared" si="77"/>
        <v>27000</v>
      </c>
      <c r="V74" s="109">
        <f t="shared" si="77"/>
        <v>27000</v>
      </c>
      <c r="W74" s="109">
        <f t="shared" si="77"/>
        <v>27000</v>
      </c>
      <c r="X74" s="83">
        <f t="shared" si="77"/>
        <v>27000</v>
      </c>
    </row>
    <row r="75" spans="1:24" x14ac:dyDescent="0.2">
      <c r="A75" s="30" t="s">
        <v>72</v>
      </c>
      <c r="B75" s="56"/>
      <c r="C75" s="56"/>
      <c r="D75" s="56"/>
      <c r="E75" s="56"/>
      <c r="F75" s="56">
        <v>30</v>
      </c>
      <c r="G75" s="56">
        <f>F75+($K75-$F75)/5</f>
        <v>36</v>
      </c>
      <c r="H75" s="56">
        <f t="shared" ref="H75:J75" si="78">G75+($K75-$F75)/5</f>
        <v>42</v>
      </c>
      <c r="I75" s="56">
        <f t="shared" si="78"/>
        <v>48</v>
      </c>
      <c r="J75" s="56">
        <f t="shared" si="78"/>
        <v>54</v>
      </c>
      <c r="K75" s="49">
        <v>60</v>
      </c>
      <c r="L75" s="56">
        <f>K75+($P75-$K75)/5</f>
        <v>64</v>
      </c>
      <c r="M75" s="56">
        <f t="shared" ref="M75:O78" si="79">L75+($P75-$K75)/5</f>
        <v>68</v>
      </c>
      <c r="N75" s="56">
        <f t="shared" si="79"/>
        <v>72</v>
      </c>
      <c r="O75" s="56">
        <f t="shared" si="79"/>
        <v>76</v>
      </c>
      <c r="P75" s="49">
        <v>80</v>
      </c>
      <c r="Q75" s="56">
        <f>P75+($U75-$P75)/5</f>
        <v>84</v>
      </c>
      <c r="R75" s="56">
        <f t="shared" ref="R75:T78" si="80">Q75+($U75-$P75)/5</f>
        <v>88</v>
      </c>
      <c r="S75" s="56">
        <f t="shared" si="80"/>
        <v>92</v>
      </c>
      <c r="T75" s="56">
        <f t="shared" si="80"/>
        <v>96</v>
      </c>
      <c r="U75" s="49">
        <v>100</v>
      </c>
      <c r="V75" s="56">
        <f>U75</f>
        <v>100</v>
      </c>
      <c r="W75" s="56">
        <f t="shared" ref="W75:X75" si="81">V75</f>
        <v>100</v>
      </c>
      <c r="X75" s="110">
        <f t="shared" si="81"/>
        <v>100</v>
      </c>
    </row>
    <row r="76" spans="1:24" x14ac:dyDescent="0.2">
      <c r="A76" s="29" t="s">
        <v>56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</row>
    <row r="77" spans="1:24" x14ac:dyDescent="0.2">
      <c r="A77" s="31" t="s">
        <v>50</v>
      </c>
      <c r="B77" s="55">
        <v>1390.2765116183034</v>
      </c>
      <c r="C77" s="55">
        <v>1480.922275299107</v>
      </c>
      <c r="D77" s="55">
        <v>1578.4835416312499</v>
      </c>
      <c r="E77" s="55">
        <v>1705.9059118124997</v>
      </c>
      <c r="F77" s="55">
        <v>1771.6037107500001</v>
      </c>
      <c r="G77" s="46">
        <f t="shared" ref="G77:K77" si="82">F77</f>
        <v>1771.6037107500001</v>
      </c>
      <c r="H77" s="46">
        <f t="shared" si="82"/>
        <v>1771.6037107500001</v>
      </c>
      <c r="I77" s="46">
        <f t="shared" si="82"/>
        <v>1771.6037107500001</v>
      </c>
      <c r="J77" s="46">
        <f t="shared" si="82"/>
        <v>1771.6037107500001</v>
      </c>
      <c r="K77" s="46">
        <f t="shared" si="82"/>
        <v>1771.6037107500001</v>
      </c>
      <c r="L77" s="55">
        <f>K77+($P77-$K77)/5</f>
        <v>2117.2829686</v>
      </c>
      <c r="M77" s="55">
        <f t="shared" si="79"/>
        <v>2462.9622264499999</v>
      </c>
      <c r="N77" s="55">
        <f t="shared" si="79"/>
        <v>2808.6414842999998</v>
      </c>
      <c r="O77" s="55">
        <f t="shared" si="79"/>
        <v>3154.3207421499997</v>
      </c>
      <c r="P77" s="46">
        <v>3500</v>
      </c>
      <c r="Q77" s="55">
        <f>P77+($U77-$P77)/5</f>
        <v>3700</v>
      </c>
      <c r="R77" s="55">
        <f t="shared" si="80"/>
        <v>3900</v>
      </c>
      <c r="S77" s="55">
        <f t="shared" si="80"/>
        <v>4100</v>
      </c>
      <c r="T77" s="55">
        <f t="shared" si="80"/>
        <v>4300</v>
      </c>
      <c r="U77" s="46">
        <v>4500</v>
      </c>
      <c r="V77" s="55">
        <f>U77</f>
        <v>4500</v>
      </c>
      <c r="W77" s="55">
        <f t="shared" ref="W77" si="83">V77</f>
        <v>4500</v>
      </c>
      <c r="X77" s="85">
        <f t="shared" ref="X77" si="84">W77</f>
        <v>4500</v>
      </c>
    </row>
    <row r="78" spans="1:24" x14ac:dyDescent="0.2">
      <c r="A78" s="32" t="s">
        <v>51</v>
      </c>
      <c r="B78" s="56">
        <v>8422.3875000000007</v>
      </c>
      <c r="C78" s="56">
        <v>8145.1950000000015</v>
      </c>
      <c r="D78" s="56">
        <v>7654.777500000002</v>
      </c>
      <c r="E78" s="56">
        <v>7377.5850000000019</v>
      </c>
      <c r="F78" s="56">
        <v>7249.6500000000015</v>
      </c>
      <c r="G78" s="56">
        <f>F78+($K78-$F78)/5</f>
        <v>6893.7200000000012</v>
      </c>
      <c r="H78" s="56">
        <f t="shared" ref="H78:J78" si="85">G78+($K78-$F78)/5</f>
        <v>6537.7900000000009</v>
      </c>
      <c r="I78" s="56">
        <f t="shared" si="85"/>
        <v>6181.8600000000006</v>
      </c>
      <c r="J78" s="56">
        <f t="shared" si="85"/>
        <v>5825.93</v>
      </c>
      <c r="K78" s="49">
        <v>5470</v>
      </c>
      <c r="L78" s="56">
        <f>K78+($P78-$K78)/5</f>
        <v>4996</v>
      </c>
      <c r="M78" s="56">
        <f t="shared" si="79"/>
        <v>4522</v>
      </c>
      <c r="N78" s="56">
        <f t="shared" si="79"/>
        <v>4048</v>
      </c>
      <c r="O78" s="56">
        <f t="shared" si="79"/>
        <v>3574</v>
      </c>
      <c r="P78" s="49">
        <v>3100</v>
      </c>
      <c r="Q78" s="56">
        <f>P78+($U78-$P78)/5</f>
        <v>2830</v>
      </c>
      <c r="R78" s="56">
        <f t="shared" si="80"/>
        <v>2560</v>
      </c>
      <c r="S78" s="56">
        <f t="shared" si="80"/>
        <v>2290</v>
      </c>
      <c r="T78" s="56">
        <f t="shared" si="80"/>
        <v>2020</v>
      </c>
      <c r="U78" s="49">
        <v>1750</v>
      </c>
      <c r="V78" s="56">
        <f>U78</f>
        <v>1750</v>
      </c>
      <c r="W78" s="56">
        <f t="shared" ref="W78" si="86">V78</f>
        <v>1750</v>
      </c>
      <c r="X78" s="110">
        <f t="shared" ref="X78" si="87">W78</f>
        <v>1750</v>
      </c>
    </row>
    <row r="80" spans="1:24" x14ac:dyDescent="0.2">
      <c r="A80" s="1" t="s">
        <v>88</v>
      </c>
    </row>
    <row r="81" spans="1:24" x14ac:dyDescent="0.2">
      <c r="A81" s="6" t="s">
        <v>53</v>
      </c>
      <c r="B81" s="7">
        <v>2018</v>
      </c>
      <c r="C81" s="7">
        <v>2019</v>
      </c>
      <c r="D81" s="7">
        <v>2020</v>
      </c>
      <c r="E81" s="7">
        <v>2021</v>
      </c>
      <c r="F81" s="7">
        <v>2022</v>
      </c>
      <c r="G81" s="7">
        <v>2023</v>
      </c>
      <c r="H81" s="7">
        <v>2024</v>
      </c>
      <c r="I81" s="7">
        <v>2025</v>
      </c>
      <c r="J81" s="7">
        <v>2026</v>
      </c>
      <c r="K81" s="7">
        <v>2027</v>
      </c>
      <c r="L81" s="7">
        <v>2028</v>
      </c>
      <c r="M81" s="7">
        <v>2029</v>
      </c>
      <c r="N81" s="7">
        <v>2030</v>
      </c>
      <c r="O81" s="7">
        <v>2031</v>
      </c>
      <c r="P81" s="7">
        <v>2032</v>
      </c>
      <c r="Q81" s="7">
        <v>2033</v>
      </c>
      <c r="R81" s="7">
        <v>2034</v>
      </c>
      <c r="S81" s="7">
        <v>2035</v>
      </c>
      <c r="T81" s="7">
        <v>2036</v>
      </c>
      <c r="U81" s="7">
        <v>2037</v>
      </c>
      <c r="V81" s="7">
        <v>2038</v>
      </c>
      <c r="W81" s="7">
        <v>2039</v>
      </c>
      <c r="X81" s="7">
        <v>2040</v>
      </c>
    </row>
    <row r="82" spans="1:24" x14ac:dyDescent="0.2">
      <c r="A82" s="39" t="s">
        <v>47</v>
      </c>
      <c r="B82" s="33"/>
      <c r="C82" s="111">
        <f>F33*(1+((C53-1)/2))</f>
        <v>871.92262192753901</v>
      </c>
      <c r="D82" s="111">
        <f>$E33*D64</f>
        <v>875.24077723850553</v>
      </c>
      <c r="E82" s="111">
        <f t="shared" ref="E82:X82" si="88">$E33*E64</f>
        <v>891.29217023301067</v>
      </c>
      <c r="F82" s="111">
        <f t="shared" si="88"/>
        <v>907.63793618609384</v>
      </c>
      <c r="G82" s="111">
        <f t="shared" si="88"/>
        <v>924.28347372196038</v>
      </c>
      <c r="H82" s="111">
        <f t="shared" si="88"/>
        <v>941.2342804723578</v>
      </c>
      <c r="I82" s="111">
        <f t="shared" si="88"/>
        <v>958.49595489231581</v>
      </c>
      <c r="J82" s="111">
        <f t="shared" si="88"/>
        <v>976.07419810918486</v>
      </c>
      <c r="K82" s="111">
        <f t="shared" si="88"/>
        <v>993.97481580558542</v>
      </c>
      <c r="L82" s="111">
        <f t="shared" si="88"/>
        <v>1012.2037201368886</v>
      </c>
      <c r="M82" s="111">
        <f t="shared" si="88"/>
        <v>1030.7669316838635</v>
      </c>
      <c r="N82" s="111">
        <f t="shared" si="88"/>
        <v>1049.6705814411339</v>
      </c>
      <c r="O82" s="111">
        <f t="shared" si="88"/>
        <v>1068.9209128421023</v>
      </c>
      <c r="P82" s="111">
        <f t="shared" si="88"/>
        <v>1088.5242838210097</v>
      </c>
      <c r="Q82" s="111">
        <f t="shared" si="88"/>
        <v>1108.4871689128133</v>
      </c>
      <c r="R82" s="111">
        <f t="shared" si="88"/>
        <v>1128.8161613915736</v>
      </c>
      <c r="S82" s="111">
        <f t="shared" si="88"/>
        <v>1149.5179754480585</v>
      </c>
      <c r="T82" s="111">
        <f t="shared" si="88"/>
        <v>1170.5994484072833</v>
      </c>
      <c r="U82" s="111">
        <f t="shared" si="88"/>
        <v>1192.0675429867204</v>
      </c>
      <c r="V82" s="111">
        <f t="shared" si="88"/>
        <v>1213.92934959592</v>
      </c>
      <c r="W82" s="111">
        <f t="shared" si="88"/>
        <v>1236.1920886783089</v>
      </c>
      <c r="X82" s="112">
        <f t="shared" si="88"/>
        <v>1258.863113095932</v>
      </c>
    </row>
    <row r="83" spans="1:24" x14ac:dyDescent="0.2">
      <c r="A83" s="40" t="s">
        <v>57</v>
      </c>
      <c r="B83" s="10"/>
      <c r="C83" s="113">
        <f t="shared" ref="C83:C86" si="89">F34*(1+((C54-1)/2))</f>
        <v>198.4886545028379</v>
      </c>
      <c r="D83" s="113">
        <f t="shared" ref="D83:X83" si="90">$E34*D65</f>
        <v>201.969159910374</v>
      </c>
      <c r="E83" s="113">
        <f t="shared" si="90"/>
        <v>205.02156904067823</v>
      </c>
      <c r="F83" s="113">
        <f t="shared" si="90"/>
        <v>208.12010997399091</v>
      </c>
      <c r="G83" s="113">
        <f t="shared" si="90"/>
        <v>211.26547991149246</v>
      </c>
      <c r="H83" s="113">
        <f t="shared" si="90"/>
        <v>214.45838659133466</v>
      </c>
      <c r="I83" s="113">
        <f t="shared" si="90"/>
        <v>217.69954844788842</v>
      </c>
      <c r="J83" s="113">
        <f t="shared" si="90"/>
        <v>220.98969477339838</v>
      </c>
      <c r="K83" s="113">
        <f t="shared" si="90"/>
        <v>224.32956588208054</v>
      </c>
      <c r="L83" s="113">
        <f t="shared" si="90"/>
        <v>227.7199132767002</v>
      </c>
      <c r="M83" s="113">
        <f t="shared" si="90"/>
        <v>231.16149981766691</v>
      </c>
      <c r="N83" s="113">
        <f t="shared" si="90"/>
        <v>234.65509989468555</v>
      </c>
      <c r="O83" s="113">
        <f t="shared" si="90"/>
        <v>238.20149960100133</v>
      </c>
      <c r="P83" s="113">
        <f t="shared" si="90"/>
        <v>241.80149691027822</v>
      </c>
      <c r="Q83" s="113">
        <f t="shared" si="90"/>
        <v>245.45590185615066</v>
      </c>
      <c r="R83" s="113">
        <f t="shared" si="90"/>
        <v>249.16553671448872</v>
      </c>
      <c r="S83" s="113">
        <f t="shared" si="90"/>
        <v>252.93123618841815</v>
      </c>
      <c r="T83" s="113">
        <f t="shared" si="90"/>
        <v>256.75384759613644</v>
      </c>
      <c r="U83" s="113">
        <f t="shared" si="90"/>
        <v>260.63423106156739</v>
      </c>
      <c r="V83" s="113">
        <f t="shared" si="90"/>
        <v>264.57325970789736</v>
      </c>
      <c r="W83" s="113">
        <f t="shared" si="90"/>
        <v>268.57181985403605</v>
      </c>
      <c r="X83" s="114">
        <f t="shared" si="90"/>
        <v>272.63081121404707</v>
      </c>
    </row>
    <row r="84" spans="1:24" x14ac:dyDescent="0.2">
      <c r="A84" s="40" t="s">
        <v>48</v>
      </c>
      <c r="B84" s="10"/>
      <c r="C84" s="113">
        <f t="shared" si="89"/>
        <v>505.38768386505069</v>
      </c>
      <c r="D84" s="113">
        <f t="shared" ref="D84:X84" si="91">$E35*D66</f>
        <v>509.09991958022533</v>
      </c>
      <c r="E84" s="113">
        <f t="shared" si="91"/>
        <v>522.13386483874706</v>
      </c>
      <c r="F84" s="113">
        <f t="shared" si="91"/>
        <v>535.50150437312368</v>
      </c>
      <c r="G84" s="113">
        <f t="shared" si="91"/>
        <v>549.21138140396351</v>
      </c>
      <c r="H84" s="113">
        <f t="shared" si="91"/>
        <v>563.27225787489033</v>
      </c>
      <c r="I84" s="113">
        <f t="shared" si="91"/>
        <v>577.69312005227732</v>
      </c>
      <c r="J84" s="113">
        <f t="shared" si="91"/>
        <v>592.48318426834419</v>
      </c>
      <c r="K84" s="113">
        <f t="shared" si="91"/>
        <v>607.65190281128889</v>
      </c>
      <c r="L84" s="113">
        <f t="shared" si="91"/>
        <v>623.20896996621866</v>
      </c>
      <c r="M84" s="113">
        <f t="shared" si="91"/>
        <v>639.16432821073977</v>
      </c>
      <c r="N84" s="113">
        <f t="shared" si="91"/>
        <v>655.52817456916728</v>
      </c>
      <c r="O84" s="113">
        <f t="shared" si="91"/>
        <v>672.31096712941394</v>
      </c>
      <c r="P84" s="113">
        <f t="shared" si="91"/>
        <v>689.52343172672511</v>
      </c>
      <c r="Q84" s="113">
        <f t="shared" si="91"/>
        <v>707.17656879852927</v>
      </c>
      <c r="R84" s="113">
        <f t="shared" si="91"/>
        <v>725.28166041478676</v>
      </c>
      <c r="S84" s="113">
        <f t="shared" si="91"/>
        <v>743.8502774883284</v>
      </c>
      <c r="T84" s="113">
        <f t="shared" si="91"/>
        <v>762.89428716979376</v>
      </c>
      <c r="U84" s="113">
        <f t="shared" si="91"/>
        <v>782.42586043189306</v>
      </c>
      <c r="V84" s="113">
        <f t="shared" si="91"/>
        <v>802.45747984784157</v>
      </c>
      <c r="W84" s="113">
        <f t="shared" si="91"/>
        <v>823.00194756893666</v>
      </c>
      <c r="X84" s="114">
        <f t="shared" si="91"/>
        <v>844.07239350637678</v>
      </c>
    </row>
    <row r="85" spans="1:24" x14ac:dyDescent="0.2">
      <c r="A85" s="40" t="s">
        <v>58</v>
      </c>
      <c r="B85" s="10"/>
      <c r="C85" s="113">
        <f t="shared" si="89"/>
        <v>116.7202533104184</v>
      </c>
      <c r="D85" s="113">
        <f t="shared" ref="D85:X85" si="92">$E36*D67</f>
        <v>121.98394442261296</v>
      </c>
      <c r="E85" s="113">
        <f t="shared" si="92"/>
        <v>125.633392843672</v>
      </c>
      <c r="F85" s="113">
        <f t="shared" si="92"/>
        <v>129.39202345129675</v>
      </c>
      <c r="G85" s="113">
        <f t="shared" si="92"/>
        <v>133.26310269797204</v>
      </c>
      <c r="H85" s="113">
        <f t="shared" si="92"/>
        <v>137.24999476010797</v>
      </c>
      <c r="I85" s="113">
        <f t="shared" si="92"/>
        <v>141.35616446169033</v>
      </c>
      <c r="J85" s="113">
        <f t="shared" si="92"/>
        <v>145.58518028539939</v>
      </c>
      <c r="K85" s="113">
        <f t="shared" si="92"/>
        <v>149.94071747381363</v>
      </c>
      <c r="L85" s="113">
        <f t="shared" si="92"/>
        <v>154.42656122339343</v>
      </c>
      <c r="M85" s="113">
        <f t="shared" si="92"/>
        <v>159.04660997402081</v>
      </c>
      <c r="N85" s="113">
        <f t="shared" si="92"/>
        <v>163.8048787969536</v>
      </c>
      <c r="O85" s="113">
        <f t="shared" si="92"/>
        <v>168.70550288413872</v>
      </c>
      <c r="P85" s="113">
        <f t="shared" si="92"/>
        <v>173.75274114191686</v>
      </c>
      <c r="Q85" s="113">
        <f t="shared" si="92"/>
        <v>178.95097989224129</v>
      </c>
      <c r="R85" s="113">
        <f t="shared" si="92"/>
        <v>184.30473668462818</v>
      </c>
      <c r="S85" s="113">
        <f t="shared" si="92"/>
        <v>189.81866422215035</v>
      </c>
      <c r="T85" s="113">
        <f t="shared" si="92"/>
        <v>195.49755440488696</v>
      </c>
      <c r="U85" s="113">
        <f t="shared" si="92"/>
        <v>201.34634249434279</v>
      </c>
      <c r="V85" s="113">
        <f t="shared" si="92"/>
        <v>207.37011140245639</v>
      </c>
      <c r="W85" s="113">
        <f t="shared" si="92"/>
        <v>213.57409610892438</v>
      </c>
      <c r="X85" s="114">
        <f t="shared" si="92"/>
        <v>219.96368821068083</v>
      </c>
    </row>
    <row r="86" spans="1:24" x14ac:dyDescent="0.2">
      <c r="A86" s="41" t="s">
        <v>64</v>
      </c>
      <c r="B86" s="36"/>
      <c r="C86" s="115">
        <f t="shared" si="89"/>
        <v>13.696519024975164</v>
      </c>
      <c r="D86" s="115">
        <f t="shared" ref="D86:X86" si="93">$E37*D68</f>
        <v>14.809101275451166</v>
      </c>
      <c r="E86" s="115">
        <f t="shared" si="93"/>
        <v>18.996421618215646</v>
      </c>
      <c r="F86" s="115">
        <f t="shared" si="93"/>
        <v>24.367720065174371</v>
      </c>
      <c r="G86" s="115">
        <f t="shared" si="93"/>
        <v>31.257770179480602</v>
      </c>
      <c r="H86" s="115">
        <f t="shared" si="93"/>
        <v>40.096003810778974</v>
      </c>
      <c r="I86" s="115">
        <f t="shared" si="93"/>
        <v>44.10560419185687</v>
      </c>
      <c r="J86" s="115">
        <f t="shared" si="93"/>
        <v>48.516164611042562</v>
      </c>
      <c r="K86" s="115">
        <f t="shared" si="93"/>
        <v>53.367781072146819</v>
      </c>
      <c r="L86" s="115">
        <f t="shared" si="93"/>
        <v>58.704559179361503</v>
      </c>
      <c r="M86" s="115">
        <f t="shared" si="93"/>
        <v>64.575015097297666</v>
      </c>
      <c r="N86" s="115">
        <f t="shared" si="93"/>
        <v>64.575015097297666</v>
      </c>
      <c r="O86" s="115">
        <f t="shared" si="93"/>
        <v>64.575015097297666</v>
      </c>
      <c r="P86" s="115">
        <f t="shared" si="93"/>
        <v>64.575015097297666</v>
      </c>
      <c r="Q86" s="115">
        <f t="shared" si="93"/>
        <v>64.575015097297666</v>
      </c>
      <c r="R86" s="115">
        <f t="shared" si="93"/>
        <v>64.575015097297666</v>
      </c>
      <c r="S86" s="115">
        <f t="shared" si="93"/>
        <v>64.575015097297666</v>
      </c>
      <c r="T86" s="115">
        <f t="shared" si="93"/>
        <v>64.575015097297666</v>
      </c>
      <c r="U86" s="115">
        <f t="shared" si="93"/>
        <v>64.575015097297666</v>
      </c>
      <c r="V86" s="115">
        <f t="shared" si="93"/>
        <v>64.575015097297666</v>
      </c>
      <c r="W86" s="115">
        <f t="shared" si="93"/>
        <v>64.575015097297666</v>
      </c>
      <c r="X86" s="116">
        <f t="shared" si="93"/>
        <v>64.575015097297666</v>
      </c>
    </row>
    <row r="88" spans="1:24" x14ac:dyDescent="0.2"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x14ac:dyDescent="0.2"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x14ac:dyDescent="0.2"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x14ac:dyDescent="0.2"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x14ac:dyDescent="0.2"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x14ac:dyDescent="0.2"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x14ac:dyDescent="0.2"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x14ac:dyDescent="0.2"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spans="1:24" x14ac:dyDescent="0.2"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</sheetData>
  <mergeCells count="16">
    <mergeCell ref="B30:F30"/>
    <mergeCell ref="G30:K30"/>
    <mergeCell ref="B4:C4"/>
    <mergeCell ref="D4:E4"/>
    <mergeCell ref="F4:G4"/>
    <mergeCell ref="B3:M3"/>
    <mergeCell ref="N3:Y3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1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" width="9.85546875" style="2" bestFit="1" customWidth="1"/>
    <col min="3" max="6" width="10" style="2" bestFit="1" customWidth="1"/>
    <col min="7" max="9" width="9.85546875" style="2" bestFit="1" customWidth="1"/>
    <col min="10" max="14" width="10" style="2" bestFit="1" customWidth="1"/>
    <col min="15" max="18" width="9.85546875" style="2" bestFit="1" customWidth="1"/>
    <col min="19" max="19" width="10" style="2" bestFit="1" customWidth="1"/>
    <col min="20" max="22" width="9.85546875" style="2" bestFit="1" customWidth="1"/>
    <col min="23" max="23" width="10" style="2" bestFit="1" customWidth="1"/>
    <col min="24" max="24" width="9.85546875" style="2" bestFit="1" customWidth="1"/>
    <col min="25" max="16384" width="8.85546875" style="2"/>
  </cols>
  <sheetData>
    <row r="1" spans="1:24" ht="14.25" x14ac:dyDescent="0.2">
      <c r="A1" s="5" t="s">
        <v>26</v>
      </c>
    </row>
    <row r="2" spans="1:24" x14ac:dyDescent="0.2">
      <c r="A2" s="2" t="s">
        <v>0</v>
      </c>
    </row>
    <row r="4" spans="1:24" s="4" customFormat="1" x14ac:dyDescent="0.2">
      <c r="A4" s="6" t="s">
        <v>22</v>
      </c>
      <c r="B4" s="13">
        <v>2018</v>
      </c>
      <c r="C4" s="7">
        <v>2019</v>
      </c>
      <c r="D4" s="7">
        <v>2020</v>
      </c>
      <c r="E4" s="7">
        <v>2021</v>
      </c>
      <c r="F4" s="7">
        <v>2022</v>
      </c>
      <c r="G4" s="7">
        <v>2023</v>
      </c>
      <c r="H4" s="7">
        <v>2024</v>
      </c>
      <c r="I4" s="7">
        <v>2025</v>
      </c>
      <c r="J4" s="7">
        <v>2026</v>
      </c>
      <c r="K4" s="7">
        <v>2027</v>
      </c>
      <c r="L4" s="7">
        <v>2028</v>
      </c>
      <c r="M4" s="7">
        <v>2029</v>
      </c>
      <c r="N4" s="7">
        <v>2030</v>
      </c>
      <c r="O4" s="7">
        <v>2031</v>
      </c>
      <c r="P4" s="7">
        <v>2032</v>
      </c>
      <c r="Q4" s="7">
        <v>2033</v>
      </c>
      <c r="R4" s="7">
        <v>2034</v>
      </c>
      <c r="S4" s="7">
        <v>2035</v>
      </c>
      <c r="T4" s="7">
        <v>2036</v>
      </c>
      <c r="U4" s="7">
        <v>2037</v>
      </c>
      <c r="V4" s="7">
        <v>2038</v>
      </c>
      <c r="W4" s="7">
        <v>2039</v>
      </c>
      <c r="X4" s="7">
        <v>2040</v>
      </c>
    </row>
    <row r="5" spans="1:24" x14ac:dyDescent="0.2">
      <c r="A5" s="14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x14ac:dyDescent="0.2">
      <c r="A6" s="15" t="s">
        <v>1</v>
      </c>
      <c r="B6" s="11">
        <v>289146</v>
      </c>
      <c r="C6" s="11">
        <v>291158</v>
      </c>
      <c r="D6" s="11">
        <v>291312</v>
      </c>
      <c r="E6" s="11">
        <v>289697</v>
      </c>
      <c r="F6" s="11">
        <v>286222</v>
      </c>
      <c r="G6" s="11">
        <v>281597.5</v>
      </c>
      <c r="H6" s="11">
        <v>276661</v>
      </c>
      <c r="I6" s="11">
        <v>271715.5</v>
      </c>
      <c r="J6" s="11">
        <v>266862</v>
      </c>
      <c r="K6" s="11">
        <v>262223</v>
      </c>
      <c r="L6" s="11">
        <v>257941</v>
      </c>
      <c r="M6" s="11">
        <v>254166.5</v>
      </c>
      <c r="N6" s="11">
        <v>251035</v>
      </c>
      <c r="O6" s="11">
        <v>248653</v>
      </c>
      <c r="P6" s="11">
        <v>247099</v>
      </c>
      <c r="Q6" s="11">
        <v>246425.5</v>
      </c>
      <c r="R6" s="11">
        <v>246658</v>
      </c>
      <c r="S6" s="11">
        <v>247792</v>
      </c>
      <c r="T6" s="11">
        <v>249778</v>
      </c>
      <c r="U6" s="11">
        <v>252502</v>
      </c>
      <c r="V6" s="11">
        <v>255780</v>
      </c>
      <c r="W6" s="11">
        <v>259370</v>
      </c>
      <c r="X6" s="12">
        <v>262999.5</v>
      </c>
    </row>
    <row r="7" spans="1:24" x14ac:dyDescent="0.2">
      <c r="A7" s="15" t="s">
        <v>2</v>
      </c>
      <c r="B7" s="11">
        <v>296240</v>
      </c>
      <c r="C7" s="11">
        <v>290821.5</v>
      </c>
      <c r="D7" s="11">
        <v>286961.5</v>
      </c>
      <c r="E7" s="11">
        <v>286478</v>
      </c>
      <c r="F7" s="11">
        <v>289430</v>
      </c>
      <c r="G7" s="11">
        <v>292664</v>
      </c>
      <c r="H7" s="11">
        <v>294586.5</v>
      </c>
      <c r="I7" s="11">
        <v>294617</v>
      </c>
      <c r="J7" s="11">
        <v>293008</v>
      </c>
      <c r="K7" s="11">
        <v>289540</v>
      </c>
      <c r="L7" s="11">
        <v>284924</v>
      </c>
      <c r="M7" s="11">
        <v>279993.5</v>
      </c>
      <c r="N7" s="11">
        <v>275053.5</v>
      </c>
      <c r="O7" s="11">
        <v>270206.5</v>
      </c>
      <c r="P7" s="11">
        <v>265574</v>
      </c>
      <c r="Q7" s="11">
        <v>261297.5</v>
      </c>
      <c r="R7" s="11">
        <v>257527.5</v>
      </c>
      <c r="S7" s="11">
        <v>254400</v>
      </c>
      <c r="T7" s="11">
        <v>252021.5</v>
      </c>
      <c r="U7" s="11">
        <v>250471</v>
      </c>
      <c r="V7" s="11">
        <v>249800</v>
      </c>
      <c r="W7" s="11">
        <v>250034.5</v>
      </c>
      <c r="X7" s="12">
        <v>251170.5</v>
      </c>
    </row>
    <row r="8" spans="1:24" x14ac:dyDescent="0.2">
      <c r="A8" s="15" t="s">
        <v>3</v>
      </c>
      <c r="B8" s="11">
        <v>276741</v>
      </c>
      <c r="C8" s="11">
        <v>290038.5</v>
      </c>
      <c r="D8" s="11">
        <v>300468</v>
      </c>
      <c r="E8" s="11">
        <v>305250.5</v>
      </c>
      <c r="F8" s="11">
        <v>303578</v>
      </c>
      <c r="G8" s="11">
        <v>298261.5</v>
      </c>
      <c r="H8" s="11">
        <v>292761</v>
      </c>
      <c r="I8" s="11">
        <v>288848.5</v>
      </c>
      <c r="J8" s="11">
        <v>288370.5</v>
      </c>
      <c r="K8" s="11">
        <v>291325</v>
      </c>
      <c r="L8" s="11">
        <v>294561.5</v>
      </c>
      <c r="M8" s="11">
        <v>296487.5</v>
      </c>
      <c r="N8" s="11">
        <v>296521</v>
      </c>
      <c r="O8" s="11">
        <v>294915</v>
      </c>
      <c r="P8" s="11">
        <v>291451.5</v>
      </c>
      <c r="Q8" s="11">
        <v>286839.5</v>
      </c>
      <c r="R8" s="11">
        <v>281913</v>
      </c>
      <c r="S8" s="11">
        <v>276978</v>
      </c>
      <c r="T8" s="11">
        <v>272135</v>
      </c>
      <c r="U8" s="11">
        <v>267506</v>
      </c>
      <c r="V8" s="11">
        <v>263233</v>
      </c>
      <c r="W8" s="11">
        <v>259466</v>
      </c>
      <c r="X8" s="12">
        <v>256341</v>
      </c>
    </row>
    <row r="9" spans="1:24" x14ac:dyDescent="0.2">
      <c r="A9" s="15" t="s">
        <v>4</v>
      </c>
      <c r="B9" s="11">
        <v>238862</v>
      </c>
      <c r="C9" s="11">
        <v>242535</v>
      </c>
      <c r="D9" s="11">
        <v>247727</v>
      </c>
      <c r="E9" s="11">
        <v>255217.5</v>
      </c>
      <c r="F9" s="11">
        <v>266192</v>
      </c>
      <c r="G9" s="11">
        <v>279928.5</v>
      </c>
      <c r="H9" s="11">
        <v>293143.5</v>
      </c>
      <c r="I9" s="11">
        <v>303488.5</v>
      </c>
      <c r="J9" s="11">
        <v>308269</v>
      </c>
      <c r="K9" s="11">
        <v>306600</v>
      </c>
      <c r="L9" s="11">
        <v>301293.5</v>
      </c>
      <c r="M9" s="11">
        <v>295804</v>
      </c>
      <c r="N9" s="11">
        <v>291902.5</v>
      </c>
      <c r="O9" s="11">
        <v>291432</v>
      </c>
      <c r="P9" s="11">
        <v>294389.5</v>
      </c>
      <c r="Q9" s="11">
        <v>297628.5</v>
      </c>
      <c r="R9" s="11">
        <v>299556</v>
      </c>
      <c r="S9" s="11">
        <v>299592.5</v>
      </c>
      <c r="T9" s="11">
        <v>297992</v>
      </c>
      <c r="U9" s="11">
        <v>294533.5</v>
      </c>
      <c r="V9" s="11">
        <v>289927.5</v>
      </c>
      <c r="W9" s="11">
        <v>285008</v>
      </c>
      <c r="X9" s="12">
        <v>280079</v>
      </c>
    </row>
    <row r="10" spans="1:24" x14ac:dyDescent="0.2">
      <c r="A10" s="15" t="s">
        <v>5</v>
      </c>
      <c r="B10" s="11">
        <v>262032.5</v>
      </c>
      <c r="C10" s="11">
        <v>251195</v>
      </c>
      <c r="D10" s="11">
        <v>245956.5</v>
      </c>
      <c r="E10" s="11">
        <v>245055</v>
      </c>
      <c r="F10" s="11">
        <v>245867</v>
      </c>
      <c r="G10" s="11">
        <v>247456.5</v>
      </c>
      <c r="H10" s="11">
        <v>250720.5</v>
      </c>
      <c r="I10" s="11">
        <v>255914.5</v>
      </c>
      <c r="J10" s="11">
        <v>263384.5</v>
      </c>
      <c r="K10" s="11">
        <v>274329</v>
      </c>
      <c r="L10" s="11">
        <v>288030.5</v>
      </c>
      <c r="M10" s="11">
        <v>301210.5</v>
      </c>
      <c r="N10" s="11">
        <v>311526.5</v>
      </c>
      <c r="O10" s="11">
        <v>316289</v>
      </c>
      <c r="P10" s="11">
        <v>314616</v>
      </c>
      <c r="Q10" s="11">
        <v>309315.5</v>
      </c>
      <c r="R10" s="11">
        <v>303833.5</v>
      </c>
      <c r="S10" s="11">
        <v>299934.5</v>
      </c>
      <c r="T10" s="11">
        <v>299458.5</v>
      </c>
      <c r="U10" s="11">
        <v>302403</v>
      </c>
      <c r="V10" s="11">
        <v>305627.5</v>
      </c>
      <c r="W10" s="11">
        <v>307543</v>
      </c>
      <c r="X10" s="12">
        <v>307570</v>
      </c>
    </row>
    <row r="11" spans="1:24" x14ac:dyDescent="0.2">
      <c r="A11" s="15" t="s">
        <v>6</v>
      </c>
      <c r="B11" s="11">
        <v>345040.5</v>
      </c>
      <c r="C11" s="11">
        <v>338237</v>
      </c>
      <c r="D11" s="11">
        <v>325093.5</v>
      </c>
      <c r="E11" s="11">
        <v>307911.5</v>
      </c>
      <c r="F11" s="11">
        <v>291257</v>
      </c>
      <c r="G11" s="11">
        <v>276629.5</v>
      </c>
      <c r="H11" s="11">
        <v>265217.5</v>
      </c>
      <c r="I11" s="11">
        <v>259950.5</v>
      </c>
      <c r="J11" s="11">
        <v>259031</v>
      </c>
      <c r="K11" s="11">
        <v>259819</v>
      </c>
      <c r="L11" s="11">
        <v>261382.5</v>
      </c>
      <c r="M11" s="11">
        <v>264615</v>
      </c>
      <c r="N11" s="11">
        <v>269771.5</v>
      </c>
      <c r="O11" s="11">
        <v>277199</v>
      </c>
      <c r="P11" s="11">
        <v>288092</v>
      </c>
      <c r="Q11" s="11">
        <v>301736</v>
      </c>
      <c r="R11" s="11">
        <v>314860.5</v>
      </c>
      <c r="S11" s="11">
        <v>325128.5</v>
      </c>
      <c r="T11" s="11">
        <v>329856</v>
      </c>
      <c r="U11" s="11">
        <v>328162</v>
      </c>
      <c r="V11" s="11">
        <v>322848.5</v>
      </c>
      <c r="W11" s="11">
        <v>317353.5</v>
      </c>
      <c r="X11" s="12">
        <v>313438.5</v>
      </c>
    </row>
    <row r="12" spans="1:24" x14ac:dyDescent="0.2">
      <c r="A12" s="15" t="s">
        <v>7</v>
      </c>
      <c r="B12" s="11">
        <v>373650.5</v>
      </c>
      <c r="C12" s="11">
        <v>371539</v>
      </c>
      <c r="D12" s="11">
        <v>367908.5</v>
      </c>
      <c r="E12" s="11">
        <v>365639.5</v>
      </c>
      <c r="F12" s="11">
        <v>362575</v>
      </c>
      <c r="G12" s="11">
        <v>357760.5</v>
      </c>
      <c r="H12" s="11">
        <v>350255</v>
      </c>
      <c r="I12" s="11">
        <v>337448.5</v>
      </c>
      <c r="J12" s="11">
        <v>320310</v>
      </c>
      <c r="K12" s="11">
        <v>303693.5</v>
      </c>
      <c r="L12" s="11">
        <v>289098.5</v>
      </c>
      <c r="M12" s="11">
        <v>277705</v>
      </c>
      <c r="N12" s="11">
        <v>272434</v>
      </c>
      <c r="O12" s="11">
        <v>271495.5</v>
      </c>
      <c r="P12" s="11">
        <v>272257</v>
      </c>
      <c r="Q12" s="11">
        <v>273792.5</v>
      </c>
      <c r="R12" s="11">
        <v>276993</v>
      </c>
      <c r="S12" s="11">
        <v>282111.5</v>
      </c>
      <c r="T12" s="11">
        <v>289494.5</v>
      </c>
      <c r="U12" s="11">
        <v>300335</v>
      </c>
      <c r="V12" s="11">
        <v>313920</v>
      </c>
      <c r="W12" s="11">
        <v>326986.5</v>
      </c>
      <c r="X12" s="12">
        <v>337203</v>
      </c>
    </row>
    <row r="13" spans="1:24" x14ac:dyDescent="0.2">
      <c r="A13" s="15" t="s">
        <v>8</v>
      </c>
      <c r="B13" s="11">
        <v>413741</v>
      </c>
      <c r="C13" s="11">
        <v>399374</v>
      </c>
      <c r="D13" s="11">
        <v>389652.5</v>
      </c>
      <c r="E13" s="11">
        <v>385670.5</v>
      </c>
      <c r="F13" s="11">
        <v>383019</v>
      </c>
      <c r="G13" s="11">
        <v>380770</v>
      </c>
      <c r="H13" s="11">
        <v>378125.5</v>
      </c>
      <c r="I13" s="11">
        <v>374836</v>
      </c>
      <c r="J13" s="11">
        <v>372584</v>
      </c>
      <c r="K13" s="11">
        <v>369537</v>
      </c>
      <c r="L13" s="11">
        <v>364745.5</v>
      </c>
      <c r="M13" s="11">
        <v>357270.5</v>
      </c>
      <c r="N13" s="11">
        <v>344511.5</v>
      </c>
      <c r="O13" s="11">
        <v>327437</v>
      </c>
      <c r="P13" s="11">
        <v>310881.5</v>
      </c>
      <c r="Q13" s="11">
        <v>296336.5</v>
      </c>
      <c r="R13" s="11">
        <v>284980.5</v>
      </c>
      <c r="S13" s="11">
        <v>279722</v>
      </c>
      <c r="T13" s="11">
        <v>278777.5</v>
      </c>
      <c r="U13" s="11">
        <v>279527</v>
      </c>
      <c r="V13" s="11">
        <v>281047</v>
      </c>
      <c r="W13" s="11">
        <v>284226.5</v>
      </c>
      <c r="X13" s="12">
        <v>289317</v>
      </c>
    </row>
    <row r="14" spans="1:24" x14ac:dyDescent="0.2">
      <c r="A14" s="15" t="s">
        <v>9</v>
      </c>
      <c r="B14" s="11">
        <v>480825</v>
      </c>
      <c r="C14" s="11">
        <v>477126.5</v>
      </c>
      <c r="D14" s="11">
        <v>465565</v>
      </c>
      <c r="E14" s="11">
        <v>449254.5</v>
      </c>
      <c r="F14" s="11">
        <v>432333</v>
      </c>
      <c r="G14" s="11">
        <v>416449.5</v>
      </c>
      <c r="H14" s="11">
        <v>401823.5</v>
      </c>
      <c r="I14" s="11">
        <v>392346.5</v>
      </c>
      <c r="J14" s="11">
        <v>388424.5</v>
      </c>
      <c r="K14" s="11">
        <v>385818</v>
      </c>
      <c r="L14" s="11">
        <v>383608.5</v>
      </c>
      <c r="M14" s="11">
        <v>381003.5</v>
      </c>
      <c r="N14" s="11">
        <v>377757.5</v>
      </c>
      <c r="O14" s="11">
        <v>375542</v>
      </c>
      <c r="P14" s="11">
        <v>372531</v>
      </c>
      <c r="Q14" s="11">
        <v>367783.5</v>
      </c>
      <c r="R14" s="11">
        <v>360362.5</v>
      </c>
      <c r="S14" s="11">
        <v>347678.5</v>
      </c>
      <c r="T14" s="11">
        <v>330702</v>
      </c>
      <c r="U14" s="11">
        <v>314241.5</v>
      </c>
      <c r="V14" s="11">
        <v>299783</v>
      </c>
      <c r="W14" s="11">
        <v>288497</v>
      </c>
      <c r="X14" s="12">
        <v>283272</v>
      </c>
    </row>
    <row r="15" spans="1:24" x14ac:dyDescent="0.2">
      <c r="A15" s="15" t="s">
        <v>10</v>
      </c>
      <c r="B15" s="11">
        <v>392070</v>
      </c>
      <c r="C15" s="11">
        <v>416825.5</v>
      </c>
      <c r="D15" s="11">
        <v>440255.5</v>
      </c>
      <c r="E15" s="11">
        <v>459823</v>
      </c>
      <c r="F15" s="11">
        <v>473609</v>
      </c>
      <c r="G15" s="11">
        <v>478742.5</v>
      </c>
      <c r="H15" s="11">
        <v>474875</v>
      </c>
      <c r="I15" s="11">
        <v>463719.5</v>
      </c>
      <c r="J15" s="11">
        <v>447655.5</v>
      </c>
      <c r="K15" s="11">
        <v>430984.5</v>
      </c>
      <c r="L15" s="11">
        <v>415343.5</v>
      </c>
      <c r="M15" s="11">
        <v>400950</v>
      </c>
      <c r="N15" s="11">
        <v>391646</v>
      </c>
      <c r="O15" s="11">
        <v>387825</v>
      </c>
      <c r="P15" s="11">
        <v>385297</v>
      </c>
      <c r="Q15" s="11">
        <v>383160</v>
      </c>
      <c r="R15" s="11">
        <v>380627</v>
      </c>
      <c r="S15" s="11">
        <v>377458.5</v>
      </c>
      <c r="T15" s="11">
        <v>375312</v>
      </c>
      <c r="U15" s="11">
        <v>372370</v>
      </c>
      <c r="V15" s="11">
        <v>367701.5</v>
      </c>
      <c r="W15" s="11">
        <v>360374.5</v>
      </c>
      <c r="X15" s="12">
        <v>347820.5</v>
      </c>
    </row>
    <row r="16" spans="1:24" x14ac:dyDescent="0.2">
      <c r="A16" s="15" t="s">
        <v>11</v>
      </c>
      <c r="B16" s="11">
        <v>354003</v>
      </c>
      <c r="C16" s="11">
        <v>350578.5</v>
      </c>
      <c r="D16" s="11">
        <v>350417</v>
      </c>
      <c r="E16" s="11">
        <v>356256.5</v>
      </c>
      <c r="F16" s="11">
        <v>367734</v>
      </c>
      <c r="G16" s="11">
        <v>386456</v>
      </c>
      <c r="H16" s="11">
        <v>410696.5</v>
      </c>
      <c r="I16" s="11">
        <v>434029</v>
      </c>
      <c r="J16" s="11">
        <v>453349.5</v>
      </c>
      <c r="K16" s="11">
        <v>466981.5</v>
      </c>
      <c r="L16" s="11">
        <v>472126.5</v>
      </c>
      <c r="M16" s="11">
        <v>468453.5</v>
      </c>
      <c r="N16" s="11">
        <v>457613</v>
      </c>
      <c r="O16" s="11">
        <v>441927</v>
      </c>
      <c r="P16" s="11">
        <v>425642.5</v>
      </c>
      <c r="Q16" s="11">
        <v>410375</v>
      </c>
      <c r="R16" s="11">
        <v>396340</v>
      </c>
      <c r="S16" s="11">
        <v>387304.5</v>
      </c>
      <c r="T16" s="11">
        <v>383643</v>
      </c>
      <c r="U16" s="11">
        <v>381242.5</v>
      </c>
      <c r="V16" s="11">
        <v>379222.5</v>
      </c>
      <c r="W16" s="11">
        <v>376807.5</v>
      </c>
      <c r="X16" s="12">
        <v>373765.5</v>
      </c>
    </row>
    <row r="17" spans="1:24" x14ac:dyDescent="0.2">
      <c r="A17" s="15" t="s">
        <v>12</v>
      </c>
      <c r="B17" s="11">
        <v>311477.5</v>
      </c>
      <c r="C17" s="11">
        <v>321092</v>
      </c>
      <c r="D17" s="11">
        <v>332063</v>
      </c>
      <c r="E17" s="11">
        <v>339210</v>
      </c>
      <c r="F17" s="11">
        <v>343552</v>
      </c>
      <c r="G17" s="11">
        <v>343378.5</v>
      </c>
      <c r="H17" s="11">
        <v>340202</v>
      </c>
      <c r="I17" s="11">
        <v>340391.5</v>
      </c>
      <c r="J17" s="11">
        <v>346284.5</v>
      </c>
      <c r="K17" s="11">
        <v>357636.5</v>
      </c>
      <c r="L17" s="11">
        <v>376028.5</v>
      </c>
      <c r="M17" s="11">
        <v>399793</v>
      </c>
      <c r="N17" s="11">
        <v>422666</v>
      </c>
      <c r="O17" s="11">
        <v>441608.5</v>
      </c>
      <c r="P17" s="11">
        <v>455001.5</v>
      </c>
      <c r="Q17" s="11">
        <v>460156.5</v>
      </c>
      <c r="R17" s="11">
        <v>456767.5</v>
      </c>
      <c r="S17" s="11">
        <v>446396</v>
      </c>
      <c r="T17" s="11">
        <v>431280.5</v>
      </c>
      <c r="U17" s="11">
        <v>415579.5</v>
      </c>
      <c r="V17" s="11">
        <v>400878</v>
      </c>
      <c r="W17" s="11">
        <v>387388</v>
      </c>
      <c r="X17" s="12">
        <v>378760</v>
      </c>
    </row>
    <row r="18" spans="1:24" x14ac:dyDescent="0.2">
      <c r="A18" s="15" t="s">
        <v>13</v>
      </c>
      <c r="B18" s="11">
        <v>332517.5</v>
      </c>
      <c r="C18" s="11">
        <v>322193.5</v>
      </c>
      <c r="D18" s="11">
        <v>310865.5</v>
      </c>
      <c r="E18" s="11">
        <v>301107</v>
      </c>
      <c r="F18" s="11">
        <v>294189</v>
      </c>
      <c r="G18" s="11">
        <v>294757.5</v>
      </c>
      <c r="H18" s="11">
        <v>304213</v>
      </c>
      <c r="I18" s="11">
        <v>314956.5</v>
      </c>
      <c r="J18" s="11">
        <v>321991</v>
      </c>
      <c r="K18" s="11">
        <v>326333.5</v>
      </c>
      <c r="L18" s="11">
        <v>326427</v>
      </c>
      <c r="M18" s="11">
        <v>323753.5</v>
      </c>
      <c r="N18" s="11">
        <v>324315.5</v>
      </c>
      <c r="O18" s="11">
        <v>330284.5</v>
      </c>
      <c r="P18" s="11">
        <v>341444.5</v>
      </c>
      <c r="Q18" s="11">
        <v>359337.5</v>
      </c>
      <c r="R18" s="11">
        <v>382388</v>
      </c>
      <c r="S18" s="11">
        <v>404572.5</v>
      </c>
      <c r="T18" s="11">
        <v>422954</v>
      </c>
      <c r="U18" s="11">
        <v>436000.5</v>
      </c>
      <c r="V18" s="11">
        <v>441180.5</v>
      </c>
      <c r="W18" s="11">
        <v>438224.5</v>
      </c>
      <c r="X18" s="12">
        <v>428562.5</v>
      </c>
    </row>
    <row r="19" spans="1:24" x14ac:dyDescent="0.2">
      <c r="A19" s="15" t="s">
        <v>14</v>
      </c>
      <c r="B19" s="11">
        <v>316302.5</v>
      </c>
      <c r="C19" s="11">
        <v>315705</v>
      </c>
      <c r="D19" s="11">
        <v>315207</v>
      </c>
      <c r="E19" s="11">
        <v>313248.5</v>
      </c>
      <c r="F19" s="11">
        <v>309771</v>
      </c>
      <c r="G19" s="11">
        <v>303793.5</v>
      </c>
      <c r="H19" s="11">
        <v>294842.5</v>
      </c>
      <c r="I19" s="11">
        <v>285028</v>
      </c>
      <c r="J19" s="11">
        <v>276641.5</v>
      </c>
      <c r="K19" s="11">
        <v>270870</v>
      </c>
      <c r="L19" s="11">
        <v>271993</v>
      </c>
      <c r="M19" s="11">
        <v>281275</v>
      </c>
      <c r="N19" s="11">
        <v>291669.5</v>
      </c>
      <c r="O19" s="11">
        <v>298570</v>
      </c>
      <c r="P19" s="11">
        <v>302948.5</v>
      </c>
      <c r="Q19" s="11">
        <v>303424.5</v>
      </c>
      <c r="R19" s="11">
        <v>301419</v>
      </c>
      <c r="S19" s="11">
        <v>302456</v>
      </c>
      <c r="T19" s="11">
        <v>308506</v>
      </c>
      <c r="U19" s="11">
        <v>319392.5</v>
      </c>
      <c r="V19" s="11">
        <v>336597</v>
      </c>
      <c r="W19" s="11">
        <v>358663</v>
      </c>
      <c r="X19" s="12">
        <v>379913.5</v>
      </c>
    </row>
    <row r="20" spans="1:24" x14ac:dyDescent="0.2">
      <c r="A20" s="15" t="s">
        <v>15</v>
      </c>
      <c r="B20" s="11">
        <v>253921.5</v>
      </c>
      <c r="C20" s="11">
        <v>262533.5</v>
      </c>
      <c r="D20" s="11">
        <v>271449.5</v>
      </c>
      <c r="E20" s="11">
        <v>277015.5</v>
      </c>
      <c r="F20" s="11">
        <v>276765</v>
      </c>
      <c r="G20" s="11">
        <v>276045.5</v>
      </c>
      <c r="H20" s="11">
        <v>276328.5</v>
      </c>
      <c r="I20" s="11">
        <v>276584.5</v>
      </c>
      <c r="J20" s="11">
        <v>275652.5</v>
      </c>
      <c r="K20" s="11">
        <v>273353</v>
      </c>
      <c r="L20" s="11">
        <v>268775.5</v>
      </c>
      <c r="M20" s="11">
        <v>261479</v>
      </c>
      <c r="N20" s="11">
        <v>253400</v>
      </c>
      <c r="O20" s="11">
        <v>246618</v>
      </c>
      <c r="P20" s="11">
        <v>242173.5</v>
      </c>
      <c r="Q20" s="11">
        <v>243899.5</v>
      </c>
      <c r="R20" s="11">
        <v>252905</v>
      </c>
      <c r="S20" s="11">
        <v>262830</v>
      </c>
      <c r="T20" s="11">
        <v>269540</v>
      </c>
      <c r="U20" s="11">
        <v>273943.5</v>
      </c>
      <c r="V20" s="11">
        <v>274866</v>
      </c>
      <c r="W20" s="11">
        <v>273642</v>
      </c>
      <c r="X20" s="12">
        <v>275216</v>
      </c>
    </row>
    <row r="21" spans="1:24" x14ac:dyDescent="0.2">
      <c r="A21" s="15" t="s">
        <v>16</v>
      </c>
      <c r="B21" s="11">
        <v>151407.5</v>
      </c>
      <c r="C21" s="11">
        <v>162443</v>
      </c>
      <c r="D21" s="11">
        <v>170459</v>
      </c>
      <c r="E21" s="11">
        <v>180324</v>
      </c>
      <c r="F21" s="11">
        <v>195131</v>
      </c>
      <c r="G21" s="11">
        <v>207222</v>
      </c>
      <c r="H21" s="11">
        <v>215072.5</v>
      </c>
      <c r="I21" s="11">
        <v>222899.5</v>
      </c>
      <c r="J21" s="11">
        <v>228244.5</v>
      </c>
      <c r="K21" s="11">
        <v>229024</v>
      </c>
      <c r="L21" s="11">
        <v>229402</v>
      </c>
      <c r="M21" s="11">
        <v>230508</v>
      </c>
      <c r="N21" s="11">
        <v>231550.5</v>
      </c>
      <c r="O21" s="11">
        <v>231613</v>
      </c>
      <c r="P21" s="11">
        <v>230499.5</v>
      </c>
      <c r="Q21" s="11">
        <v>227382</v>
      </c>
      <c r="R21" s="11">
        <v>221865</v>
      </c>
      <c r="S21" s="11">
        <v>215676.5</v>
      </c>
      <c r="T21" s="11">
        <v>210647</v>
      </c>
      <c r="U21" s="11">
        <v>207648.5</v>
      </c>
      <c r="V21" s="11">
        <v>209972</v>
      </c>
      <c r="W21" s="11">
        <v>218527.5</v>
      </c>
      <c r="X21" s="12">
        <v>227767.5</v>
      </c>
    </row>
    <row r="22" spans="1:24" x14ac:dyDescent="0.2">
      <c r="A22" s="15" t="s">
        <v>17</v>
      </c>
      <c r="B22" s="11">
        <v>83220</v>
      </c>
      <c r="C22" s="11">
        <v>85180</v>
      </c>
      <c r="D22" s="11">
        <v>89262.5</v>
      </c>
      <c r="E22" s="11">
        <v>95070.5</v>
      </c>
      <c r="F22" s="11">
        <v>101269</v>
      </c>
      <c r="G22" s="11">
        <v>108897</v>
      </c>
      <c r="H22" s="11">
        <v>117548</v>
      </c>
      <c r="I22" s="11">
        <v>123927.5</v>
      </c>
      <c r="J22" s="11">
        <v>131932</v>
      </c>
      <c r="K22" s="11">
        <v>143724.5</v>
      </c>
      <c r="L22" s="11">
        <v>153494.5</v>
      </c>
      <c r="M22" s="11">
        <v>160048</v>
      </c>
      <c r="N22" s="11">
        <v>166413</v>
      </c>
      <c r="O22" s="11">
        <v>171077</v>
      </c>
      <c r="P22" s="11">
        <v>172626.5</v>
      </c>
      <c r="Q22" s="11">
        <v>173872.5</v>
      </c>
      <c r="R22" s="11">
        <v>175545.5</v>
      </c>
      <c r="S22" s="11">
        <v>177133</v>
      </c>
      <c r="T22" s="11">
        <v>178008.5</v>
      </c>
      <c r="U22" s="11">
        <v>177962</v>
      </c>
      <c r="V22" s="11">
        <v>176273</v>
      </c>
      <c r="W22" s="11">
        <v>172603.5</v>
      </c>
      <c r="X22" s="12">
        <v>168438.5</v>
      </c>
    </row>
    <row r="23" spans="1:24" x14ac:dyDescent="0.2">
      <c r="A23" s="15" t="s">
        <v>18</v>
      </c>
      <c r="B23" s="11">
        <v>45522</v>
      </c>
      <c r="C23" s="11">
        <v>46070.5</v>
      </c>
      <c r="D23" s="11">
        <v>46326</v>
      </c>
      <c r="E23" s="11">
        <v>46277</v>
      </c>
      <c r="F23" s="11">
        <v>46318</v>
      </c>
      <c r="G23" s="11">
        <v>47095</v>
      </c>
      <c r="H23" s="11">
        <v>48724</v>
      </c>
      <c r="I23" s="11">
        <v>51628.5</v>
      </c>
      <c r="J23" s="11">
        <v>55554.5</v>
      </c>
      <c r="K23" s="11">
        <v>59628</v>
      </c>
      <c r="L23" s="11">
        <v>64628.5</v>
      </c>
      <c r="M23" s="11">
        <v>70288</v>
      </c>
      <c r="N23" s="11">
        <v>74526.5</v>
      </c>
      <c r="O23" s="11">
        <v>79968.5</v>
      </c>
      <c r="P23" s="11">
        <v>87891</v>
      </c>
      <c r="Q23" s="11">
        <v>94509</v>
      </c>
      <c r="R23" s="11">
        <v>99031.5</v>
      </c>
      <c r="S23" s="11">
        <v>103269</v>
      </c>
      <c r="T23" s="11">
        <v>106633.5</v>
      </c>
      <c r="U23" s="11">
        <v>108382</v>
      </c>
      <c r="V23" s="11">
        <v>109942.5</v>
      </c>
      <c r="W23" s="11">
        <v>111650.5</v>
      </c>
      <c r="X23" s="12">
        <v>113282</v>
      </c>
    </row>
    <row r="24" spans="1:24" x14ac:dyDescent="0.2">
      <c r="A24" s="15" t="s">
        <v>19</v>
      </c>
      <c r="B24" s="11">
        <v>13224.5</v>
      </c>
      <c r="C24" s="11">
        <v>14097</v>
      </c>
      <c r="D24" s="11">
        <v>15121</v>
      </c>
      <c r="E24" s="11">
        <v>16069</v>
      </c>
      <c r="F24" s="11">
        <v>16879</v>
      </c>
      <c r="G24" s="11">
        <v>17445</v>
      </c>
      <c r="H24" s="11">
        <v>17774</v>
      </c>
      <c r="I24" s="11">
        <v>18007</v>
      </c>
      <c r="J24" s="11">
        <v>18162</v>
      </c>
      <c r="K24" s="11">
        <v>18378</v>
      </c>
      <c r="L24" s="11">
        <v>18928.5</v>
      </c>
      <c r="M24" s="11">
        <v>19841</v>
      </c>
      <c r="N24" s="11">
        <v>21328</v>
      </c>
      <c r="O24" s="11">
        <v>23235</v>
      </c>
      <c r="P24" s="11">
        <v>25146</v>
      </c>
      <c r="Q24" s="11">
        <v>27505.5</v>
      </c>
      <c r="R24" s="11">
        <v>30178</v>
      </c>
      <c r="S24" s="11">
        <v>32179.5</v>
      </c>
      <c r="T24" s="11">
        <v>34860</v>
      </c>
      <c r="U24" s="11">
        <v>38755.5</v>
      </c>
      <c r="V24" s="11">
        <v>41993</v>
      </c>
      <c r="W24" s="11">
        <v>44194</v>
      </c>
      <c r="X24" s="12">
        <v>46180.5</v>
      </c>
    </row>
    <row r="25" spans="1:24" x14ac:dyDescent="0.2">
      <c r="A25" s="15" t="s">
        <v>20</v>
      </c>
      <c r="B25" s="11">
        <v>1884.5</v>
      </c>
      <c r="C25" s="11">
        <v>2111.5</v>
      </c>
      <c r="D25" s="11">
        <v>2293.5</v>
      </c>
      <c r="E25" s="11">
        <v>2468.5</v>
      </c>
      <c r="F25" s="11">
        <v>2653</v>
      </c>
      <c r="G25" s="11">
        <v>2865</v>
      </c>
      <c r="H25" s="11">
        <v>3092</v>
      </c>
      <c r="I25" s="11">
        <v>3343</v>
      </c>
      <c r="J25" s="11">
        <v>3588.5</v>
      </c>
      <c r="K25" s="11">
        <v>3801</v>
      </c>
      <c r="L25" s="11">
        <v>3955.5</v>
      </c>
      <c r="M25" s="11">
        <v>4057</v>
      </c>
      <c r="N25" s="11">
        <v>4148</v>
      </c>
      <c r="O25" s="11">
        <v>4227.5</v>
      </c>
      <c r="P25" s="11">
        <v>4330.5</v>
      </c>
      <c r="Q25" s="11">
        <v>4528</v>
      </c>
      <c r="R25" s="11">
        <v>4818.5</v>
      </c>
      <c r="S25" s="11">
        <v>5267</v>
      </c>
      <c r="T25" s="11">
        <v>5817.5</v>
      </c>
      <c r="U25" s="11">
        <v>6349.5</v>
      </c>
      <c r="V25" s="11">
        <v>7019.5</v>
      </c>
      <c r="W25" s="11">
        <v>7779.5</v>
      </c>
      <c r="X25" s="12">
        <v>8338</v>
      </c>
    </row>
    <row r="26" spans="1:24" x14ac:dyDescent="0.2">
      <c r="A26" s="15" t="s">
        <v>21</v>
      </c>
      <c r="B26" s="11">
        <v>163.5</v>
      </c>
      <c r="C26" s="11">
        <v>143.5</v>
      </c>
      <c r="D26" s="11">
        <v>129</v>
      </c>
      <c r="E26" s="11">
        <v>149.5</v>
      </c>
      <c r="F26" s="11">
        <v>175</v>
      </c>
      <c r="G26" s="11">
        <v>202</v>
      </c>
      <c r="H26" s="11">
        <v>225.5</v>
      </c>
      <c r="I26" s="11">
        <v>244</v>
      </c>
      <c r="J26" s="11">
        <v>266</v>
      </c>
      <c r="K26" s="11">
        <v>290.5</v>
      </c>
      <c r="L26" s="11">
        <v>318</v>
      </c>
      <c r="M26" s="11">
        <v>348</v>
      </c>
      <c r="N26" s="11">
        <v>380.5</v>
      </c>
      <c r="O26" s="11">
        <v>411.5</v>
      </c>
      <c r="P26" s="11">
        <v>440.5</v>
      </c>
      <c r="Q26" s="11">
        <v>463</v>
      </c>
      <c r="R26" s="11">
        <v>479</v>
      </c>
      <c r="S26" s="11">
        <v>495.5</v>
      </c>
      <c r="T26" s="11">
        <v>510</v>
      </c>
      <c r="U26" s="11">
        <v>529.5</v>
      </c>
      <c r="V26" s="11">
        <v>562.5</v>
      </c>
      <c r="W26" s="11">
        <v>607.5</v>
      </c>
      <c r="X26" s="12">
        <v>674.5</v>
      </c>
    </row>
    <row r="27" spans="1:24" s="3" customFormat="1" x14ac:dyDescent="0.2">
      <c r="A27" s="16" t="s">
        <v>24</v>
      </c>
      <c r="B27" s="17">
        <v>5231992.5</v>
      </c>
      <c r="C27" s="17">
        <v>5250998</v>
      </c>
      <c r="D27" s="17">
        <v>5264493</v>
      </c>
      <c r="E27" s="17">
        <v>5277193</v>
      </c>
      <c r="F27" s="17">
        <v>5288512</v>
      </c>
      <c r="G27" s="17">
        <v>5298417</v>
      </c>
      <c r="H27" s="17">
        <v>5306887.5</v>
      </c>
      <c r="I27" s="17">
        <v>5313924</v>
      </c>
      <c r="J27" s="17">
        <v>5319565.5</v>
      </c>
      <c r="K27" s="17">
        <v>5323889.5</v>
      </c>
      <c r="L27" s="17">
        <v>5327006.5</v>
      </c>
      <c r="M27" s="17">
        <v>5329050</v>
      </c>
      <c r="N27" s="17">
        <v>5330169.5</v>
      </c>
      <c r="O27" s="17">
        <v>5330534.5</v>
      </c>
      <c r="P27" s="17">
        <v>5330333</v>
      </c>
      <c r="Q27" s="17">
        <v>5329768</v>
      </c>
      <c r="R27" s="17">
        <v>5329048.5</v>
      </c>
      <c r="S27" s="17">
        <v>5328375.5</v>
      </c>
      <c r="T27" s="17">
        <v>5327927</v>
      </c>
      <c r="U27" s="17">
        <v>5327836.5</v>
      </c>
      <c r="V27" s="17">
        <v>5328174.5</v>
      </c>
      <c r="W27" s="17">
        <v>5328947</v>
      </c>
      <c r="X27" s="18">
        <v>5330109.5</v>
      </c>
    </row>
    <row r="28" spans="1:24" s="4" customFormat="1" x14ac:dyDescent="0.2">
      <c r="A28" s="6" t="s">
        <v>22</v>
      </c>
      <c r="B28" s="13">
        <v>2018</v>
      </c>
      <c r="C28" s="7">
        <v>2019</v>
      </c>
      <c r="D28" s="7">
        <v>2020</v>
      </c>
      <c r="E28" s="7">
        <v>2021</v>
      </c>
      <c r="F28" s="7">
        <v>2022</v>
      </c>
      <c r="G28" s="7">
        <v>2023</v>
      </c>
      <c r="H28" s="7">
        <v>2024</v>
      </c>
      <c r="I28" s="7">
        <v>2025</v>
      </c>
      <c r="J28" s="7">
        <v>2026</v>
      </c>
      <c r="K28" s="7">
        <v>2027</v>
      </c>
      <c r="L28" s="7">
        <v>2028</v>
      </c>
      <c r="M28" s="7">
        <v>2029</v>
      </c>
      <c r="N28" s="7">
        <v>2030</v>
      </c>
      <c r="O28" s="7">
        <v>2031</v>
      </c>
      <c r="P28" s="7">
        <v>2032</v>
      </c>
      <c r="Q28" s="7">
        <v>2033</v>
      </c>
      <c r="R28" s="7">
        <v>2034</v>
      </c>
      <c r="S28" s="7">
        <v>2035</v>
      </c>
      <c r="T28" s="7">
        <v>2036</v>
      </c>
      <c r="U28" s="7">
        <v>2037</v>
      </c>
      <c r="V28" s="7">
        <v>2038</v>
      </c>
      <c r="W28" s="7">
        <v>2039</v>
      </c>
      <c r="X28" s="7">
        <v>2040</v>
      </c>
    </row>
    <row r="29" spans="1:24" x14ac:dyDescent="0.2">
      <c r="A29" s="14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spans="1:24" x14ac:dyDescent="0.2">
      <c r="A30" s="15" t="s">
        <v>1</v>
      </c>
      <c r="B30" s="11">
        <v>274821.5</v>
      </c>
      <c r="C30" s="11">
        <v>276290.5</v>
      </c>
      <c r="D30" s="11">
        <v>275588.5</v>
      </c>
      <c r="E30" s="11">
        <v>273667.5</v>
      </c>
      <c r="F30" s="11">
        <v>269969</v>
      </c>
      <c r="G30" s="11">
        <v>265359</v>
      </c>
      <c r="H30" s="11">
        <v>260702</v>
      </c>
      <c r="I30" s="11">
        <v>256038.5</v>
      </c>
      <c r="J30" s="11">
        <v>251462.5</v>
      </c>
      <c r="K30" s="11">
        <v>247088</v>
      </c>
      <c r="L30" s="11">
        <v>243049.5</v>
      </c>
      <c r="M30" s="11">
        <v>239489.5</v>
      </c>
      <c r="N30" s="11">
        <v>236535.5</v>
      </c>
      <c r="O30" s="11">
        <v>234287</v>
      </c>
      <c r="P30" s="11">
        <v>232820.5</v>
      </c>
      <c r="Q30" s="11">
        <v>232183.5</v>
      </c>
      <c r="R30" s="11">
        <v>232399</v>
      </c>
      <c r="S30" s="11">
        <v>233464.5</v>
      </c>
      <c r="T30" s="11">
        <v>235333</v>
      </c>
      <c r="U30" s="11">
        <v>237897.5</v>
      </c>
      <c r="V30" s="11">
        <v>240984</v>
      </c>
      <c r="W30" s="11">
        <v>244364.5</v>
      </c>
      <c r="X30" s="12">
        <v>247781.5</v>
      </c>
    </row>
    <row r="31" spans="1:24" x14ac:dyDescent="0.2">
      <c r="A31" s="15" t="s">
        <v>2</v>
      </c>
      <c r="B31" s="11">
        <v>282325</v>
      </c>
      <c r="C31" s="11">
        <v>276767</v>
      </c>
      <c r="D31" s="11">
        <v>272836.5</v>
      </c>
      <c r="E31" s="11">
        <v>272410</v>
      </c>
      <c r="F31" s="11">
        <v>275041</v>
      </c>
      <c r="G31" s="11">
        <v>277730</v>
      </c>
      <c r="H31" s="11">
        <v>279113.5</v>
      </c>
      <c r="I31" s="11">
        <v>278735</v>
      </c>
      <c r="J31" s="11">
        <v>276819.5</v>
      </c>
      <c r="K31" s="11">
        <v>273125.5</v>
      </c>
      <c r="L31" s="11">
        <v>268521.5</v>
      </c>
      <c r="M31" s="11">
        <v>263869.5</v>
      </c>
      <c r="N31" s="11">
        <v>259210.5</v>
      </c>
      <c r="O31" s="11">
        <v>254638.5</v>
      </c>
      <c r="P31" s="11">
        <v>250268</v>
      </c>
      <c r="Q31" s="11">
        <v>246234</v>
      </c>
      <c r="R31" s="11">
        <v>242677.5</v>
      </c>
      <c r="S31" s="11">
        <v>239726.5</v>
      </c>
      <c r="T31" s="11">
        <v>237482</v>
      </c>
      <c r="U31" s="11">
        <v>236017.5</v>
      </c>
      <c r="V31" s="11">
        <v>235382</v>
      </c>
      <c r="W31" s="11">
        <v>235600</v>
      </c>
      <c r="X31" s="12">
        <v>236667.5</v>
      </c>
    </row>
    <row r="32" spans="1:24" x14ac:dyDescent="0.2">
      <c r="A32" s="15" t="s">
        <v>3</v>
      </c>
      <c r="B32" s="11">
        <v>262595</v>
      </c>
      <c r="C32" s="11">
        <v>275947.5</v>
      </c>
      <c r="D32" s="11">
        <v>286303.5</v>
      </c>
      <c r="E32" s="11">
        <v>291009</v>
      </c>
      <c r="F32" s="11">
        <v>289520</v>
      </c>
      <c r="G32" s="11">
        <v>284265</v>
      </c>
      <c r="H32" s="11">
        <v>278629</v>
      </c>
      <c r="I32" s="11">
        <v>274639</v>
      </c>
      <c r="J32" s="11">
        <v>274216</v>
      </c>
      <c r="K32" s="11">
        <v>276848.5</v>
      </c>
      <c r="L32" s="11">
        <v>279539</v>
      </c>
      <c r="M32" s="11">
        <v>280925</v>
      </c>
      <c r="N32" s="11">
        <v>280549</v>
      </c>
      <c r="O32" s="11">
        <v>278637</v>
      </c>
      <c r="P32" s="11">
        <v>274946.5</v>
      </c>
      <c r="Q32" s="11">
        <v>270346</v>
      </c>
      <c r="R32" s="11">
        <v>265697.5</v>
      </c>
      <c r="S32" s="11">
        <v>261041</v>
      </c>
      <c r="T32" s="11">
        <v>256471.5</v>
      </c>
      <c r="U32" s="11">
        <v>252104</v>
      </c>
      <c r="V32" s="11">
        <v>248072.5</v>
      </c>
      <c r="W32" s="11">
        <v>244518</v>
      </c>
      <c r="X32" s="12">
        <v>241569</v>
      </c>
    </row>
    <row r="33" spans="1:24" x14ac:dyDescent="0.2">
      <c r="A33" s="15" t="s">
        <v>4</v>
      </c>
      <c r="B33" s="11">
        <v>225933.5</v>
      </c>
      <c r="C33" s="11">
        <v>228980</v>
      </c>
      <c r="D33" s="11">
        <v>233956</v>
      </c>
      <c r="E33" s="11">
        <v>241356</v>
      </c>
      <c r="F33" s="11">
        <v>252048</v>
      </c>
      <c r="G33" s="11">
        <v>265709.5</v>
      </c>
      <c r="H33" s="11">
        <v>278989</v>
      </c>
      <c r="I33" s="11">
        <v>289270.5</v>
      </c>
      <c r="J33" s="11">
        <v>293978.5</v>
      </c>
      <c r="K33" s="11">
        <v>292495.5</v>
      </c>
      <c r="L33" s="11">
        <v>287249.5</v>
      </c>
      <c r="M33" s="11">
        <v>281622</v>
      </c>
      <c r="N33" s="11">
        <v>277640.5</v>
      </c>
      <c r="O33" s="11">
        <v>277224</v>
      </c>
      <c r="P33" s="11">
        <v>279860.5</v>
      </c>
      <c r="Q33" s="11">
        <v>282555.5</v>
      </c>
      <c r="R33" s="11">
        <v>283946</v>
      </c>
      <c r="S33" s="11">
        <v>283574.5</v>
      </c>
      <c r="T33" s="11">
        <v>281668</v>
      </c>
      <c r="U33" s="11">
        <v>277983.5</v>
      </c>
      <c r="V33" s="11">
        <v>273389</v>
      </c>
      <c r="W33" s="11">
        <v>268746.5</v>
      </c>
      <c r="X33" s="12">
        <v>264096.5</v>
      </c>
    </row>
    <row r="34" spans="1:24" x14ac:dyDescent="0.2">
      <c r="A34" s="15" t="s">
        <v>5</v>
      </c>
      <c r="B34" s="11">
        <v>249575</v>
      </c>
      <c r="C34" s="11">
        <v>239069</v>
      </c>
      <c r="D34" s="11">
        <v>234069.5</v>
      </c>
      <c r="E34" s="11">
        <v>232657</v>
      </c>
      <c r="F34" s="11">
        <v>233098</v>
      </c>
      <c r="G34" s="11">
        <v>234339.5</v>
      </c>
      <c r="H34" s="11">
        <v>237051</v>
      </c>
      <c r="I34" s="11">
        <v>242133.5</v>
      </c>
      <c r="J34" s="11">
        <v>249561.5</v>
      </c>
      <c r="K34" s="11">
        <v>260279</v>
      </c>
      <c r="L34" s="11">
        <v>273963</v>
      </c>
      <c r="M34" s="11">
        <v>287265.5</v>
      </c>
      <c r="N34" s="11">
        <v>297573.5</v>
      </c>
      <c r="O34" s="11">
        <v>302311.5</v>
      </c>
      <c r="P34" s="11">
        <v>300862.5</v>
      </c>
      <c r="Q34" s="11">
        <v>295653.5</v>
      </c>
      <c r="R34" s="11">
        <v>290065</v>
      </c>
      <c r="S34" s="11">
        <v>286120.5</v>
      </c>
      <c r="T34" s="11">
        <v>285737</v>
      </c>
      <c r="U34" s="11">
        <v>288405.5</v>
      </c>
      <c r="V34" s="11">
        <v>291131.5</v>
      </c>
      <c r="W34" s="11">
        <v>292553</v>
      </c>
      <c r="X34" s="12">
        <v>292214</v>
      </c>
    </row>
    <row r="35" spans="1:24" x14ac:dyDescent="0.2">
      <c r="A35" s="15" t="s">
        <v>6</v>
      </c>
      <c r="B35" s="11">
        <v>328230</v>
      </c>
      <c r="C35" s="11">
        <v>320666.5</v>
      </c>
      <c r="D35" s="11">
        <v>307934</v>
      </c>
      <c r="E35" s="11">
        <v>291529</v>
      </c>
      <c r="F35" s="11">
        <v>276189</v>
      </c>
      <c r="G35" s="11">
        <v>262492</v>
      </c>
      <c r="H35" s="11">
        <v>251701.5</v>
      </c>
      <c r="I35" s="11">
        <v>246414.5</v>
      </c>
      <c r="J35" s="11">
        <v>245055.5</v>
      </c>
      <c r="K35" s="11">
        <v>245549</v>
      </c>
      <c r="L35" s="11">
        <v>246843</v>
      </c>
      <c r="M35" s="11">
        <v>249604.5</v>
      </c>
      <c r="N35" s="11">
        <v>254735</v>
      </c>
      <c r="O35" s="11">
        <v>262209</v>
      </c>
      <c r="P35" s="11">
        <v>272970</v>
      </c>
      <c r="Q35" s="11">
        <v>286695.5</v>
      </c>
      <c r="R35" s="11">
        <v>300040</v>
      </c>
      <c r="S35" s="11">
        <v>310392</v>
      </c>
      <c r="T35" s="11">
        <v>315178</v>
      </c>
      <c r="U35" s="11">
        <v>313782.5</v>
      </c>
      <c r="V35" s="11">
        <v>308630</v>
      </c>
      <c r="W35" s="11">
        <v>303097</v>
      </c>
      <c r="X35" s="12">
        <v>299207</v>
      </c>
    </row>
    <row r="36" spans="1:24" x14ac:dyDescent="0.2">
      <c r="A36" s="15" t="s">
        <v>7</v>
      </c>
      <c r="B36" s="11">
        <v>351167.5</v>
      </c>
      <c r="C36" s="11">
        <v>350083</v>
      </c>
      <c r="D36" s="11">
        <v>347706</v>
      </c>
      <c r="E36" s="11">
        <v>345881</v>
      </c>
      <c r="F36" s="11">
        <v>342928</v>
      </c>
      <c r="G36" s="11">
        <v>337792</v>
      </c>
      <c r="H36" s="11">
        <v>329870.5</v>
      </c>
      <c r="I36" s="11">
        <v>317093</v>
      </c>
      <c r="J36" s="11">
        <v>300759.5</v>
      </c>
      <c r="K36" s="11">
        <v>285488</v>
      </c>
      <c r="L36" s="11">
        <v>271858.5</v>
      </c>
      <c r="M36" s="11">
        <v>261132.5</v>
      </c>
      <c r="N36" s="11">
        <v>255901</v>
      </c>
      <c r="O36" s="11">
        <v>254591</v>
      </c>
      <c r="P36" s="11">
        <v>255130.5</v>
      </c>
      <c r="Q36" s="11">
        <v>256470</v>
      </c>
      <c r="R36" s="11">
        <v>259276</v>
      </c>
      <c r="S36" s="11">
        <v>264448</v>
      </c>
      <c r="T36" s="11">
        <v>271961.5</v>
      </c>
      <c r="U36" s="11">
        <v>282758</v>
      </c>
      <c r="V36" s="11">
        <v>296515.5</v>
      </c>
      <c r="W36" s="11">
        <v>309892.5</v>
      </c>
      <c r="X36" s="12">
        <v>320279.5</v>
      </c>
    </row>
    <row r="37" spans="1:24" x14ac:dyDescent="0.2">
      <c r="A37" s="15" t="s">
        <v>8</v>
      </c>
      <c r="B37" s="11">
        <v>388428.5</v>
      </c>
      <c r="C37" s="11">
        <v>373882</v>
      </c>
      <c r="D37" s="11">
        <v>364551</v>
      </c>
      <c r="E37" s="11">
        <v>360599.5</v>
      </c>
      <c r="F37" s="11">
        <v>357437</v>
      </c>
      <c r="G37" s="11">
        <v>355625.5</v>
      </c>
      <c r="H37" s="11">
        <v>354266</v>
      </c>
      <c r="I37" s="11">
        <v>351992</v>
      </c>
      <c r="J37" s="11">
        <v>350212.5</v>
      </c>
      <c r="K37" s="11">
        <v>347306</v>
      </c>
      <c r="L37" s="11">
        <v>342220</v>
      </c>
      <c r="M37" s="11">
        <v>334352.5</v>
      </c>
      <c r="N37" s="11">
        <v>321636.5</v>
      </c>
      <c r="O37" s="11">
        <v>305371.5</v>
      </c>
      <c r="P37" s="11">
        <v>290166.5</v>
      </c>
      <c r="Q37" s="11">
        <v>276599</v>
      </c>
      <c r="R37" s="11">
        <v>265929</v>
      </c>
      <c r="S37" s="11">
        <v>260743.5</v>
      </c>
      <c r="T37" s="11">
        <v>259471</v>
      </c>
      <c r="U37" s="11">
        <v>260044.5</v>
      </c>
      <c r="V37" s="11">
        <v>261417</v>
      </c>
      <c r="W37" s="11">
        <v>264253</v>
      </c>
      <c r="X37" s="12">
        <v>269451</v>
      </c>
    </row>
    <row r="38" spans="1:24" x14ac:dyDescent="0.2">
      <c r="A38" s="15" t="s">
        <v>9</v>
      </c>
      <c r="B38" s="11">
        <v>455324.5</v>
      </c>
      <c r="C38" s="11">
        <v>451769</v>
      </c>
      <c r="D38" s="11">
        <v>439541</v>
      </c>
      <c r="E38" s="11">
        <v>422787</v>
      </c>
      <c r="F38" s="11">
        <v>406152</v>
      </c>
      <c r="G38" s="11">
        <v>390302</v>
      </c>
      <c r="H38" s="11">
        <v>375627.5</v>
      </c>
      <c r="I38" s="11">
        <v>366496</v>
      </c>
      <c r="J38" s="11">
        <v>362597.5</v>
      </c>
      <c r="K38" s="11">
        <v>359483</v>
      </c>
      <c r="L38" s="11">
        <v>357717.5</v>
      </c>
      <c r="M38" s="11">
        <v>356399.5</v>
      </c>
      <c r="N38" s="11">
        <v>354169</v>
      </c>
      <c r="O38" s="11">
        <v>352431</v>
      </c>
      <c r="P38" s="11">
        <v>349566.5</v>
      </c>
      <c r="Q38" s="11">
        <v>344529</v>
      </c>
      <c r="R38" s="11">
        <v>336716</v>
      </c>
      <c r="S38" s="11">
        <v>324064.5</v>
      </c>
      <c r="T38" s="11">
        <v>307872.5</v>
      </c>
      <c r="U38" s="11">
        <v>292738</v>
      </c>
      <c r="V38" s="11">
        <v>279239</v>
      </c>
      <c r="W38" s="11">
        <v>268629</v>
      </c>
      <c r="X38" s="12">
        <v>263486.5</v>
      </c>
    </row>
    <row r="39" spans="1:24" x14ac:dyDescent="0.2">
      <c r="A39" s="15" t="s">
        <v>10</v>
      </c>
      <c r="B39" s="11">
        <v>371982.5</v>
      </c>
      <c r="C39" s="11">
        <v>395075.5</v>
      </c>
      <c r="D39" s="11">
        <v>417930.5</v>
      </c>
      <c r="E39" s="11">
        <v>436709</v>
      </c>
      <c r="F39" s="11">
        <v>449854</v>
      </c>
      <c r="G39" s="11">
        <v>455251</v>
      </c>
      <c r="H39" s="11">
        <v>451593</v>
      </c>
      <c r="I39" s="11">
        <v>439597.5</v>
      </c>
      <c r="J39" s="11">
        <v>422982</v>
      </c>
      <c r="K39" s="11">
        <v>406483.5</v>
      </c>
      <c r="L39" s="11">
        <v>390770.5</v>
      </c>
      <c r="M39" s="11">
        <v>376227.5</v>
      </c>
      <c r="N39" s="11">
        <v>367194.5</v>
      </c>
      <c r="O39" s="11">
        <v>363361.5</v>
      </c>
      <c r="P39" s="11">
        <v>360306</v>
      </c>
      <c r="Q39" s="11">
        <v>358591</v>
      </c>
      <c r="R39" s="11">
        <v>357320</v>
      </c>
      <c r="S39" s="11">
        <v>355141.5</v>
      </c>
      <c r="T39" s="11">
        <v>353451.5</v>
      </c>
      <c r="U39" s="11">
        <v>350636</v>
      </c>
      <c r="V39" s="11">
        <v>345657</v>
      </c>
      <c r="W39" s="11">
        <v>337912.5</v>
      </c>
      <c r="X39" s="12">
        <v>325345</v>
      </c>
    </row>
    <row r="40" spans="1:24" x14ac:dyDescent="0.2">
      <c r="A40" s="15" t="s">
        <v>11</v>
      </c>
      <c r="B40" s="11">
        <v>342014</v>
      </c>
      <c r="C40" s="11">
        <v>337795.5</v>
      </c>
      <c r="D40" s="11">
        <v>337093.5</v>
      </c>
      <c r="E40" s="11">
        <v>342304.5</v>
      </c>
      <c r="F40" s="11">
        <v>352975</v>
      </c>
      <c r="G40" s="11">
        <v>370266.5</v>
      </c>
      <c r="H40" s="11">
        <v>393117</v>
      </c>
      <c r="I40" s="11">
        <v>415908</v>
      </c>
      <c r="J40" s="11">
        <v>434582</v>
      </c>
      <c r="K40" s="11">
        <v>447665.5</v>
      </c>
      <c r="L40" s="11">
        <v>453071</v>
      </c>
      <c r="M40" s="11">
        <v>449507.5</v>
      </c>
      <c r="N40" s="11">
        <v>437676</v>
      </c>
      <c r="O40" s="11">
        <v>421255</v>
      </c>
      <c r="P40" s="11">
        <v>404950</v>
      </c>
      <c r="Q40" s="11">
        <v>389425.5</v>
      </c>
      <c r="R40" s="11">
        <v>375063.5</v>
      </c>
      <c r="S40" s="11">
        <v>366164.5</v>
      </c>
      <c r="T40" s="11">
        <v>362415.5</v>
      </c>
      <c r="U40" s="11">
        <v>359434</v>
      </c>
      <c r="V40" s="11">
        <v>357783.5</v>
      </c>
      <c r="W40" s="11">
        <v>356570.5</v>
      </c>
      <c r="X40" s="12">
        <v>354454</v>
      </c>
    </row>
    <row r="41" spans="1:24" x14ac:dyDescent="0.2">
      <c r="A41" s="15" t="s">
        <v>12</v>
      </c>
      <c r="B41" s="11">
        <v>311537.5</v>
      </c>
      <c r="C41" s="11">
        <v>319485.5</v>
      </c>
      <c r="D41" s="11">
        <v>329408</v>
      </c>
      <c r="E41" s="11">
        <v>335688</v>
      </c>
      <c r="F41" s="11">
        <v>338931</v>
      </c>
      <c r="G41" s="11">
        <v>337660.5</v>
      </c>
      <c r="H41" s="11">
        <v>333560.5</v>
      </c>
      <c r="I41" s="11">
        <v>333059</v>
      </c>
      <c r="J41" s="11">
        <v>338301</v>
      </c>
      <c r="K41" s="11">
        <v>348922</v>
      </c>
      <c r="L41" s="11">
        <v>366073</v>
      </c>
      <c r="M41" s="11">
        <v>388713.5</v>
      </c>
      <c r="N41" s="11">
        <v>411292.5</v>
      </c>
      <c r="O41" s="11">
        <v>429796.5</v>
      </c>
      <c r="P41" s="11">
        <v>442772</v>
      </c>
      <c r="Q41" s="11">
        <v>448173.5</v>
      </c>
      <c r="R41" s="11">
        <v>444737</v>
      </c>
      <c r="S41" s="11">
        <v>433136</v>
      </c>
      <c r="T41" s="11">
        <v>416993.5</v>
      </c>
      <c r="U41" s="11">
        <v>400964.5</v>
      </c>
      <c r="V41" s="11">
        <v>385711</v>
      </c>
      <c r="W41" s="11">
        <v>371611</v>
      </c>
      <c r="X41" s="12">
        <v>362902</v>
      </c>
    </row>
    <row r="42" spans="1:24" x14ac:dyDescent="0.2">
      <c r="A42" s="15" t="s">
        <v>13</v>
      </c>
      <c r="B42" s="11">
        <v>356246.5</v>
      </c>
      <c r="C42" s="11">
        <v>343129</v>
      </c>
      <c r="D42" s="11">
        <v>328377</v>
      </c>
      <c r="E42" s="11">
        <v>315443.5</v>
      </c>
      <c r="F42" s="11">
        <v>305921</v>
      </c>
      <c r="G42" s="11">
        <v>304332.5</v>
      </c>
      <c r="H42" s="11">
        <v>312237</v>
      </c>
      <c r="I42" s="11">
        <v>322080</v>
      </c>
      <c r="J42" s="11">
        <v>328322.5</v>
      </c>
      <c r="K42" s="11">
        <v>331586</v>
      </c>
      <c r="L42" s="11">
        <v>330456.5</v>
      </c>
      <c r="M42" s="11">
        <v>326595.5</v>
      </c>
      <c r="N42" s="11">
        <v>326264.5</v>
      </c>
      <c r="O42" s="11">
        <v>331545</v>
      </c>
      <c r="P42" s="11">
        <v>342083</v>
      </c>
      <c r="Q42" s="11">
        <v>359017.5</v>
      </c>
      <c r="R42" s="11">
        <v>381337.5</v>
      </c>
      <c r="S42" s="11">
        <v>403595</v>
      </c>
      <c r="T42" s="11">
        <v>421842.5</v>
      </c>
      <c r="U42" s="11">
        <v>434658.5</v>
      </c>
      <c r="V42" s="11">
        <v>440056</v>
      </c>
      <c r="W42" s="11">
        <v>436806</v>
      </c>
      <c r="X42" s="12">
        <v>425545</v>
      </c>
    </row>
    <row r="43" spans="1:24" x14ac:dyDescent="0.2">
      <c r="A43" s="15" t="s">
        <v>14</v>
      </c>
      <c r="B43" s="11">
        <v>365942.5</v>
      </c>
      <c r="C43" s="11">
        <v>363958.5</v>
      </c>
      <c r="D43" s="11">
        <v>361860.5</v>
      </c>
      <c r="E43" s="11">
        <v>357492</v>
      </c>
      <c r="F43" s="11">
        <v>351168</v>
      </c>
      <c r="G43" s="11">
        <v>342560</v>
      </c>
      <c r="H43" s="11">
        <v>330172</v>
      </c>
      <c r="I43" s="11">
        <v>316113</v>
      </c>
      <c r="J43" s="11">
        <v>303935</v>
      </c>
      <c r="K43" s="11">
        <v>295051</v>
      </c>
      <c r="L43" s="11">
        <v>293811.5</v>
      </c>
      <c r="M43" s="11">
        <v>301696.5</v>
      </c>
      <c r="N43" s="11">
        <v>311401</v>
      </c>
      <c r="O43" s="11">
        <v>317595</v>
      </c>
      <c r="P43" s="11">
        <v>320894</v>
      </c>
      <c r="Q43" s="11">
        <v>319968</v>
      </c>
      <c r="R43" s="11">
        <v>316449.5</v>
      </c>
      <c r="S43" s="11">
        <v>316366</v>
      </c>
      <c r="T43" s="11">
        <v>321703</v>
      </c>
      <c r="U43" s="11">
        <v>332125</v>
      </c>
      <c r="V43" s="11">
        <v>348755</v>
      </c>
      <c r="W43" s="11">
        <v>370624</v>
      </c>
      <c r="X43" s="12">
        <v>392430.5</v>
      </c>
    </row>
    <row r="44" spans="1:24" x14ac:dyDescent="0.2">
      <c r="A44" s="15" t="s">
        <v>15</v>
      </c>
      <c r="B44" s="11">
        <v>325845.5</v>
      </c>
      <c r="C44" s="11">
        <v>334341.5</v>
      </c>
      <c r="D44" s="11">
        <v>342881.5</v>
      </c>
      <c r="E44" s="11">
        <v>347643.5</v>
      </c>
      <c r="F44" s="11">
        <v>345393</v>
      </c>
      <c r="G44" s="11">
        <v>342465.5</v>
      </c>
      <c r="H44" s="11">
        <v>341070</v>
      </c>
      <c r="I44" s="11">
        <v>339466</v>
      </c>
      <c r="J44" s="11">
        <v>335827</v>
      </c>
      <c r="K44" s="11">
        <v>330333</v>
      </c>
      <c r="L44" s="11">
        <v>322631.5</v>
      </c>
      <c r="M44" s="11">
        <v>311308.5</v>
      </c>
      <c r="N44" s="11">
        <v>298402</v>
      </c>
      <c r="O44" s="11">
        <v>287299</v>
      </c>
      <c r="P44" s="11">
        <v>279321.5</v>
      </c>
      <c r="Q44" s="11">
        <v>278581.5</v>
      </c>
      <c r="R44" s="11">
        <v>286447.5</v>
      </c>
      <c r="S44" s="11">
        <v>295965</v>
      </c>
      <c r="T44" s="11">
        <v>302102.5</v>
      </c>
      <c r="U44" s="11">
        <v>305465.5</v>
      </c>
      <c r="V44" s="11">
        <v>304839.5</v>
      </c>
      <c r="W44" s="11">
        <v>301812.5</v>
      </c>
      <c r="X44" s="12">
        <v>302082.5</v>
      </c>
    </row>
    <row r="45" spans="1:24" x14ac:dyDescent="0.2">
      <c r="A45" s="15" t="s">
        <v>16</v>
      </c>
      <c r="B45" s="11">
        <v>219816</v>
      </c>
      <c r="C45" s="11">
        <v>234018.5</v>
      </c>
      <c r="D45" s="11">
        <v>244751</v>
      </c>
      <c r="E45" s="11">
        <v>257816.5</v>
      </c>
      <c r="F45" s="11">
        <v>276545</v>
      </c>
      <c r="G45" s="11">
        <v>290889.5</v>
      </c>
      <c r="H45" s="11">
        <v>299120</v>
      </c>
      <c r="I45" s="11">
        <v>307208</v>
      </c>
      <c r="J45" s="11">
        <v>312086.5</v>
      </c>
      <c r="K45" s="11">
        <v>310878</v>
      </c>
      <c r="L45" s="11">
        <v>309014.5</v>
      </c>
      <c r="M45" s="11">
        <v>308421.5</v>
      </c>
      <c r="N45" s="11">
        <v>307602</v>
      </c>
      <c r="O45" s="11">
        <v>304954</v>
      </c>
      <c r="P45" s="11">
        <v>300596.5</v>
      </c>
      <c r="Q45" s="11">
        <v>294140.5</v>
      </c>
      <c r="R45" s="11">
        <v>284288</v>
      </c>
      <c r="S45" s="11">
        <v>272978.5</v>
      </c>
      <c r="T45" s="11">
        <v>263374.5</v>
      </c>
      <c r="U45" s="11">
        <v>256669</v>
      </c>
      <c r="V45" s="11">
        <v>256632.5</v>
      </c>
      <c r="W45" s="11">
        <v>264468</v>
      </c>
      <c r="X45" s="12">
        <v>273709.5</v>
      </c>
    </row>
    <row r="46" spans="1:24" x14ac:dyDescent="0.2">
      <c r="A46" s="15" t="s">
        <v>17</v>
      </c>
      <c r="B46" s="11">
        <v>144658</v>
      </c>
      <c r="C46" s="11">
        <v>146468</v>
      </c>
      <c r="D46" s="11">
        <v>151316.5</v>
      </c>
      <c r="E46" s="11">
        <v>158742.5</v>
      </c>
      <c r="F46" s="11">
        <v>166939</v>
      </c>
      <c r="G46" s="11">
        <v>177521</v>
      </c>
      <c r="H46" s="11">
        <v>189849</v>
      </c>
      <c r="I46" s="11">
        <v>199329</v>
      </c>
      <c r="J46" s="11">
        <v>210904</v>
      </c>
      <c r="K46" s="11">
        <v>227264.5</v>
      </c>
      <c r="L46" s="11">
        <v>239955</v>
      </c>
      <c r="M46" s="11">
        <v>247516</v>
      </c>
      <c r="N46" s="11">
        <v>254766.5</v>
      </c>
      <c r="O46" s="11">
        <v>259540</v>
      </c>
      <c r="P46" s="11">
        <v>259599</v>
      </c>
      <c r="Q46" s="11">
        <v>259048.5</v>
      </c>
      <c r="R46" s="11">
        <v>259393.5</v>
      </c>
      <c r="S46" s="11">
        <v>259500</v>
      </c>
      <c r="T46" s="11">
        <v>258110</v>
      </c>
      <c r="U46" s="11">
        <v>255247.5</v>
      </c>
      <c r="V46" s="11">
        <v>250462</v>
      </c>
      <c r="W46" s="11">
        <v>242639</v>
      </c>
      <c r="X46" s="12">
        <v>233584.5</v>
      </c>
    </row>
    <row r="47" spans="1:24" x14ac:dyDescent="0.2">
      <c r="A47" s="15" t="s">
        <v>18</v>
      </c>
      <c r="B47" s="11">
        <v>96513.5</v>
      </c>
      <c r="C47" s="11">
        <v>96584.5</v>
      </c>
      <c r="D47" s="11">
        <v>96107</v>
      </c>
      <c r="E47" s="11">
        <v>95069</v>
      </c>
      <c r="F47" s="11">
        <v>94395</v>
      </c>
      <c r="G47" s="11">
        <v>94876</v>
      </c>
      <c r="H47" s="11">
        <v>96927</v>
      </c>
      <c r="I47" s="11">
        <v>101109</v>
      </c>
      <c r="J47" s="11">
        <v>106980</v>
      </c>
      <c r="K47" s="11">
        <v>113263.5</v>
      </c>
      <c r="L47" s="11">
        <v>121262</v>
      </c>
      <c r="M47" s="11">
        <v>130528.5</v>
      </c>
      <c r="N47" s="11">
        <v>137742</v>
      </c>
      <c r="O47" s="11">
        <v>146678</v>
      </c>
      <c r="P47" s="11">
        <v>159147</v>
      </c>
      <c r="Q47" s="11">
        <v>168918</v>
      </c>
      <c r="R47" s="11">
        <v>174929.5</v>
      </c>
      <c r="S47" s="11">
        <v>180491</v>
      </c>
      <c r="T47" s="11">
        <v>184571.5</v>
      </c>
      <c r="U47" s="11">
        <v>185756.5</v>
      </c>
      <c r="V47" s="11">
        <v>186428</v>
      </c>
      <c r="W47" s="11">
        <v>187540</v>
      </c>
      <c r="X47" s="12">
        <v>188441.5</v>
      </c>
    </row>
    <row r="48" spans="1:24" x14ac:dyDescent="0.2">
      <c r="A48" s="15" t="s">
        <v>19</v>
      </c>
      <c r="B48" s="11">
        <v>37327.5</v>
      </c>
      <c r="C48" s="11">
        <v>38442</v>
      </c>
      <c r="D48" s="11">
        <v>40128</v>
      </c>
      <c r="E48" s="11">
        <v>41704.5</v>
      </c>
      <c r="F48" s="11">
        <v>43025</v>
      </c>
      <c r="G48" s="11">
        <v>43847</v>
      </c>
      <c r="H48" s="11">
        <v>44169</v>
      </c>
      <c r="I48" s="11">
        <v>44216</v>
      </c>
      <c r="J48" s="11">
        <v>44155.5</v>
      </c>
      <c r="K48" s="11">
        <v>44317.5</v>
      </c>
      <c r="L48" s="11">
        <v>45077</v>
      </c>
      <c r="M48" s="11">
        <v>46613</v>
      </c>
      <c r="N48" s="11">
        <v>49255</v>
      </c>
      <c r="O48" s="11">
        <v>52715.5</v>
      </c>
      <c r="P48" s="11">
        <v>56284.5</v>
      </c>
      <c r="Q48" s="11">
        <v>60799.5</v>
      </c>
      <c r="R48" s="11">
        <v>66014.5</v>
      </c>
      <c r="S48" s="11">
        <v>70076</v>
      </c>
      <c r="T48" s="11">
        <v>75264.5</v>
      </c>
      <c r="U48" s="11">
        <v>82467</v>
      </c>
      <c r="V48" s="11">
        <v>88099</v>
      </c>
      <c r="W48" s="11">
        <v>91595.5</v>
      </c>
      <c r="X48" s="12">
        <v>94702.5</v>
      </c>
    </row>
    <row r="49" spans="1:24" x14ac:dyDescent="0.2">
      <c r="A49" s="15" t="s">
        <v>20</v>
      </c>
      <c r="B49" s="11">
        <v>7174</v>
      </c>
      <c r="C49" s="11">
        <v>7926</v>
      </c>
      <c r="D49" s="11">
        <v>8423</v>
      </c>
      <c r="E49" s="11">
        <v>8764</v>
      </c>
      <c r="F49" s="11">
        <v>9080</v>
      </c>
      <c r="G49" s="11">
        <v>9451.5</v>
      </c>
      <c r="H49" s="11">
        <v>9868.5</v>
      </c>
      <c r="I49" s="11">
        <v>10377.5</v>
      </c>
      <c r="J49" s="11">
        <v>10913.5</v>
      </c>
      <c r="K49" s="11">
        <v>11365</v>
      </c>
      <c r="L49" s="11">
        <v>11669</v>
      </c>
      <c r="M49" s="11">
        <v>11836</v>
      </c>
      <c r="N49" s="11">
        <v>11953.5</v>
      </c>
      <c r="O49" s="11">
        <v>12070.5</v>
      </c>
      <c r="P49" s="11">
        <v>12274</v>
      </c>
      <c r="Q49" s="11">
        <v>12669</v>
      </c>
      <c r="R49" s="11">
        <v>13299.5</v>
      </c>
      <c r="S49" s="11">
        <v>14282.5</v>
      </c>
      <c r="T49" s="11">
        <v>15500</v>
      </c>
      <c r="U49" s="11">
        <v>16707</v>
      </c>
      <c r="V49" s="11">
        <v>18246.5</v>
      </c>
      <c r="W49" s="11">
        <v>20025.5</v>
      </c>
      <c r="X49" s="12">
        <v>21384.5</v>
      </c>
    </row>
    <row r="50" spans="1:24" x14ac:dyDescent="0.2">
      <c r="A50" s="15" t="s">
        <v>21</v>
      </c>
      <c r="B50" s="11">
        <v>477</v>
      </c>
      <c r="C50" s="11">
        <v>456.5</v>
      </c>
      <c r="D50" s="11">
        <v>506</v>
      </c>
      <c r="E50" s="11">
        <v>624.5</v>
      </c>
      <c r="F50" s="11">
        <v>747</v>
      </c>
      <c r="G50" s="11">
        <v>851.5</v>
      </c>
      <c r="H50" s="11">
        <v>935</v>
      </c>
      <c r="I50" s="11">
        <v>995</v>
      </c>
      <c r="J50" s="11">
        <v>1048.5</v>
      </c>
      <c r="K50" s="11">
        <v>1104.5</v>
      </c>
      <c r="L50" s="11">
        <v>1169.5</v>
      </c>
      <c r="M50" s="11">
        <v>1239</v>
      </c>
      <c r="N50" s="11">
        <v>1320.5</v>
      </c>
      <c r="O50" s="11">
        <v>1405.5</v>
      </c>
      <c r="P50" s="11">
        <v>1477</v>
      </c>
      <c r="Q50" s="11">
        <v>1528.5</v>
      </c>
      <c r="R50" s="11">
        <v>1563</v>
      </c>
      <c r="S50" s="11">
        <v>1596.5</v>
      </c>
      <c r="T50" s="11">
        <v>1635.5</v>
      </c>
      <c r="U50" s="11">
        <v>1688.5</v>
      </c>
      <c r="V50" s="11">
        <v>1770.5</v>
      </c>
      <c r="W50" s="11">
        <v>1885.5</v>
      </c>
      <c r="X50" s="12">
        <v>2055</v>
      </c>
    </row>
    <row r="51" spans="1:24" s="3" customFormat="1" x14ac:dyDescent="0.2">
      <c r="A51" s="16" t="s">
        <v>24</v>
      </c>
      <c r="B51" s="17">
        <v>5397935</v>
      </c>
      <c r="C51" s="17">
        <v>5411135.5</v>
      </c>
      <c r="D51" s="17">
        <v>5421268.5</v>
      </c>
      <c r="E51" s="17">
        <v>5429897.5</v>
      </c>
      <c r="F51" s="17">
        <v>5437351</v>
      </c>
      <c r="G51" s="17">
        <v>5443587</v>
      </c>
      <c r="H51" s="17">
        <v>5448568</v>
      </c>
      <c r="I51" s="17">
        <v>5452270</v>
      </c>
      <c r="J51" s="17">
        <v>5454700.5</v>
      </c>
      <c r="K51" s="17">
        <v>5455896.5</v>
      </c>
      <c r="L51" s="17">
        <v>5455922.5</v>
      </c>
      <c r="M51" s="17">
        <v>5454863.5</v>
      </c>
      <c r="N51" s="17">
        <v>5452820.5</v>
      </c>
      <c r="O51" s="17">
        <v>5449916</v>
      </c>
      <c r="P51" s="17">
        <v>5446296</v>
      </c>
      <c r="Q51" s="17">
        <v>5442127</v>
      </c>
      <c r="R51" s="17">
        <v>5437589</v>
      </c>
      <c r="S51" s="17">
        <v>5432867.5</v>
      </c>
      <c r="T51" s="17">
        <v>5428139</v>
      </c>
      <c r="U51" s="17">
        <v>5423550</v>
      </c>
      <c r="V51" s="17">
        <v>5419201</v>
      </c>
      <c r="W51" s="17">
        <v>5415143.5</v>
      </c>
      <c r="X51" s="18">
        <v>5411389</v>
      </c>
    </row>
    <row r="53" spans="1:24" x14ac:dyDescent="0.2">
      <c r="A53" s="1" t="s">
        <v>27</v>
      </c>
    </row>
    <row r="54" spans="1:24" s="4" customFormat="1" x14ac:dyDescent="0.2">
      <c r="A54" s="6" t="s">
        <v>22</v>
      </c>
      <c r="B54" s="13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11"/>
      <c r="C56" s="19">
        <f t="shared" ref="C56:C77" si="0">C6/B6</f>
        <v>1.0069584223886894</v>
      </c>
      <c r="D56" s="19">
        <f t="shared" ref="D56:X68" si="1">D6/C6</f>
        <v>1.0005289224407365</v>
      </c>
      <c r="E56" s="19">
        <f t="shared" si="1"/>
        <v>0.99445611577964521</v>
      </c>
      <c r="F56" s="19">
        <f t="shared" ref="F56:F68" si="2">F6/E6</f>
        <v>0.98800470836770837</v>
      </c>
      <c r="G56" s="19">
        <f t="shared" si="1"/>
        <v>0.98384296105819957</v>
      </c>
      <c r="H56" s="19">
        <f t="shared" si="1"/>
        <v>0.98246965970933686</v>
      </c>
      <c r="I56" s="19">
        <f t="shared" si="1"/>
        <v>0.98212433266705468</v>
      </c>
      <c r="J56" s="19">
        <f t="shared" si="1"/>
        <v>0.98213756668279872</v>
      </c>
      <c r="K56" s="19">
        <f t="shared" si="1"/>
        <v>0.98261648342589059</v>
      </c>
      <c r="L56" s="19">
        <f t="shared" si="1"/>
        <v>0.98367038741834245</v>
      </c>
      <c r="M56" s="19">
        <f t="shared" si="1"/>
        <v>0.98536680868880866</v>
      </c>
      <c r="N56" s="19">
        <f t="shared" si="1"/>
        <v>0.98767933618317127</v>
      </c>
      <c r="O56" s="19">
        <f t="shared" si="1"/>
        <v>0.99051128328719107</v>
      </c>
      <c r="P56" s="19">
        <f t="shared" si="1"/>
        <v>0.99375032676058606</v>
      </c>
      <c r="Q56" s="19">
        <f t="shared" si="1"/>
        <v>0.99727437181048895</v>
      </c>
      <c r="R56" s="19">
        <f t="shared" si="1"/>
        <v>1.0009434900203105</v>
      </c>
      <c r="S56" s="19">
        <f t="shared" si="1"/>
        <v>1.0045974588296345</v>
      </c>
      <c r="T56" s="19">
        <f t="shared" si="1"/>
        <v>1.0080147865952089</v>
      </c>
      <c r="U56" s="19">
        <f t="shared" si="1"/>
        <v>1.0109056842476118</v>
      </c>
      <c r="V56" s="19">
        <f t="shared" si="1"/>
        <v>1.0129820753895018</v>
      </c>
      <c r="W56" s="19">
        <f t="shared" si="1"/>
        <v>1.0140354992571741</v>
      </c>
      <c r="X56" s="20">
        <f t="shared" si="1"/>
        <v>1.0139935227667038</v>
      </c>
    </row>
    <row r="57" spans="1:24" x14ac:dyDescent="0.2">
      <c r="A57" s="15" t="s">
        <v>2</v>
      </c>
      <c r="B57" s="11"/>
      <c r="C57" s="19">
        <f t="shared" si="0"/>
        <v>0.98170908722657302</v>
      </c>
      <c r="D57" s="19">
        <f t="shared" ref="D57:R57" si="3">D7/C7</f>
        <v>0.98672725365903136</v>
      </c>
      <c r="E57" s="19">
        <f t="shared" si="3"/>
        <v>0.9983151049879514</v>
      </c>
      <c r="F57" s="19">
        <f t="shared" si="3"/>
        <v>1.0103044561886079</v>
      </c>
      <c r="G57" s="19">
        <f t="shared" si="3"/>
        <v>1.0111736862108283</v>
      </c>
      <c r="H57" s="19">
        <f t="shared" si="3"/>
        <v>1.006568966459831</v>
      </c>
      <c r="I57" s="19">
        <f t="shared" si="3"/>
        <v>1.0001035349549283</v>
      </c>
      <c r="J57" s="19">
        <f t="shared" si="3"/>
        <v>0.99453867224226711</v>
      </c>
      <c r="K57" s="19">
        <f t="shared" si="3"/>
        <v>0.98816414568885491</v>
      </c>
      <c r="L57" s="19">
        <f t="shared" si="3"/>
        <v>0.98405747047040137</v>
      </c>
      <c r="M57" s="19">
        <f t="shared" si="3"/>
        <v>0.98269538543611634</v>
      </c>
      <c r="N57" s="19">
        <f t="shared" si="3"/>
        <v>0.98235673328130835</v>
      </c>
      <c r="O57" s="19">
        <f t="shared" si="3"/>
        <v>0.9823779737396543</v>
      </c>
      <c r="P57" s="19">
        <f t="shared" si="3"/>
        <v>0.98285570480354845</v>
      </c>
      <c r="Q57" s="19">
        <f t="shared" si="3"/>
        <v>0.98389714354567837</v>
      </c>
      <c r="R57" s="19">
        <f t="shared" si="3"/>
        <v>0.98557200126292832</v>
      </c>
      <c r="S57" s="19">
        <f t="shared" si="1"/>
        <v>0.98785566589975826</v>
      </c>
      <c r="T57" s="19">
        <f t="shared" si="1"/>
        <v>0.99065055031446536</v>
      </c>
      <c r="U57" s="19">
        <f t="shared" si="1"/>
        <v>0.99384774711681345</v>
      </c>
      <c r="V57" s="19">
        <f t="shared" si="1"/>
        <v>0.99732104714717473</v>
      </c>
      <c r="W57" s="19">
        <f t="shared" si="1"/>
        <v>1.0009387510008005</v>
      </c>
      <c r="X57" s="20">
        <f t="shared" si="1"/>
        <v>1.0045433730145239</v>
      </c>
    </row>
    <row r="58" spans="1:24" x14ac:dyDescent="0.2">
      <c r="A58" s="15" t="s">
        <v>3</v>
      </c>
      <c r="B58" s="11"/>
      <c r="C58" s="19">
        <f t="shared" si="0"/>
        <v>1.0480503431005885</v>
      </c>
      <c r="D58" s="19">
        <f t="shared" si="1"/>
        <v>1.0359590192336534</v>
      </c>
      <c r="E58" s="19">
        <f t="shared" si="1"/>
        <v>1.0159168364018798</v>
      </c>
      <c r="F58" s="19">
        <f t="shared" si="2"/>
        <v>0.99452089349566997</v>
      </c>
      <c r="G58" s="19">
        <f t="shared" si="1"/>
        <v>0.98248720262996658</v>
      </c>
      <c r="H58" s="19">
        <f t="shared" si="1"/>
        <v>0.98155812935963915</v>
      </c>
      <c r="I58" s="19">
        <f t="shared" si="1"/>
        <v>0.98663585655193142</v>
      </c>
      <c r="J58" s="19">
        <f t="shared" si="1"/>
        <v>0.99834515325508011</v>
      </c>
      <c r="K58" s="19">
        <f t="shared" si="1"/>
        <v>1.0102455001465129</v>
      </c>
      <c r="L58" s="19">
        <f t="shared" si="1"/>
        <v>1.0111095855144598</v>
      </c>
      <c r="M58" s="19">
        <f t="shared" si="1"/>
        <v>1.006538532700302</v>
      </c>
      <c r="N58" s="19">
        <f t="shared" si="1"/>
        <v>1.0001129895864076</v>
      </c>
      <c r="O58" s="19">
        <f t="shared" si="1"/>
        <v>0.99458385746709344</v>
      </c>
      <c r="P58" s="19">
        <f t="shared" si="1"/>
        <v>0.98825593815167079</v>
      </c>
      <c r="Q58" s="19">
        <f t="shared" si="1"/>
        <v>0.98417575479968367</v>
      </c>
      <c r="R58" s="19">
        <f t="shared" si="1"/>
        <v>0.98282488987744021</v>
      </c>
      <c r="S58" s="19">
        <f t="shared" si="1"/>
        <v>0.98249459939768657</v>
      </c>
      <c r="T58" s="19">
        <f t="shared" si="1"/>
        <v>0.98251485677562844</v>
      </c>
      <c r="U58" s="19">
        <f t="shared" si="1"/>
        <v>0.98299006008047474</v>
      </c>
      <c r="V58" s="19">
        <f t="shared" si="1"/>
        <v>0.98402652650781663</v>
      </c>
      <c r="W58" s="19">
        <f t="shared" si="1"/>
        <v>0.98568948422120328</v>
      </c>
      <c r="X58" s="20">
        <f t="shared" si="1"/>
        <v>0.9879560327750071</v>
      </c>
    </row>
    <row r="59" spans="1:24" x14ac:dyDescent="0.2">
      <c r="A59" s="15" t="s">
        <v>4</v>
      </c>
      <c r="B59" s="11"/>
      <c r="C59" s="19">
        <f t="shared" si="0"/>
        <v>1.0153770796526864</v>
      </c>
      <c r="D59" s="19">
        <f t="shared" si="1"/>
        <v>1.021407219576556</v>
      </c>
      <c r="E59" s="19">
        <f t="shared" si="1"/>
        <v>1.0302369140222907</v>
      </c>
      <c r="F59" s="19">
        <f t="shared" si="2"/>
        <v>1.043000577938425</v>
      </c>
      <c r="G59" s="19">
        <f t="shared" si="1"/>
        <v>1.051603729638757</v>
      </c>
      <c r="H59" s="19">
        <f t="shared" si="1"/>
        <v>1.047208483594918</v>
      </c>
      <c r="I59" s="19">
        <f t="shared" si="1"/>
        <v>1.0352898836235496</v>
      </c>
      <c r="J59" s="19">
        <f t="shared" si="1"/>
        <v>1.0157518324417565</v>
      </c>
      <c r="K59" s="19">
        <f t="shared" si="1"/>
        <v>0.99458589738183212</v>
      </c>
      <c r="L59" s="19">
        <f t="shared" si="1"/>
        <v>0.98269243313763865</v>
      </c>
      <c r="M59" s="19">
        <f t="shared" si="1"/>
        <v>0.98178022426637146</v>
      </c>
      <c r="N59" s="19">
        <f t="shared" si="1"/>
        <v>0.98681052318427065</v>
      </c>
      <c r="O59" s="19">
        <f t="shared" si="1"/>
        <v>0.99838816043028067</v>
      </c>
      <c r="P59" s="19">
        <f t="shared" si="1"/>
        <v>1.01014816492355</v>
      </c>
      <c r="Q59" s="19">
        <f t="shared" si="1"/>
        <v>1.0110024304535319</v>
      </c>
      <c r="R59" s="19">
        <f t="shared" si="1"/>
        <v>1.0064761943160685</v>
      </c>
      <c r="S59" s="19">
        <f t="shared" si="1"/>
        <v>1.0001218470002271</v>
      </c>
      <c r="T59" s="19">
        <f t="shared" si="1"/>
        <v>0.99465774343483226</v>
      </c>
      <c r="U59" s="19">
        <f t="shared" si="1"/>
        <v>0.98839398373110687</v>
      </c>
      <c r="V59" s="19">
        <f t="shared" si="1"/>
        <v>0.98436171097684988</v>
      </c>
      <c r="W59" s="19">
        <f t="shared" si="1"/>
        <v>0.98303196488777367</v>
      </c>
      <c r="X59" s="20">
        <f t="shared" si="1"/>
        <v>0.98270574861056537</v>
      </c>
    </row>
    <row r="60" spans="1:24" x14ac:dyDescent="0.2">
      <c r="A60" s="15" t="s">
        <v>5</v>
      </c>
      <c r="B60" s="11"/>
      <c r="C60" s="19">
        <f t="shared" si="0"/>
        <v>0.95864062663982519</v>
      </c>
      <c r="D60" s="19">
        <f t="shared" si="1"/>
        <v>0.97914568363223786</v>
      </c>
      <c r="E60" s="19">
        <f t="shared" si="1"/>
        <v>0.99633471772447568</v>
      </c>
      <c r="F60" s="19">
        <f t="shared" si="2"/>
        <v>1.0033135418579502</v>
      </c>
      <c r="G60" s="19">
        <f t="shared" si="1"/>
        <v>1.0064648773523897</v>
      </c>
      <c r="H60" s="19">
        <f t="shared" si="1"/>
        <v>1.0131901970649386</v>
      </c>
      <c r="I60" s="19">
        <f t="shared" si="1"/>
        <v>1.0207162956359772</v>
      </c>
      <c r="J60" s="19">
        <f t="shared" si="1"/>
        <v>1.0291894363156444</v>
      </c>
      <c r="K60" s="19">
        <f t="shared" si="1"/>
        <v>1.0415533184374934</v>
      </c>
      <c r="L60" s="19">
        <f t="shared" si="1"/>
        <v>1.0499455033919127</v>
      </c>
      <c r="M60" s="19">
        <f t="shared" si="1"/>
        <v>1.0457590428791395</v>
      </c>
      <c r="N60" s="19">
        <f t="shared" si="1"/>
        <v>1.034248474073779</v>
      </c>
      <c r="O60" s="19">
        <f t="shared" si="1"/>
        <v>1.0152876240063045</v>
      </c>
      <c r="P60" s="19">
        <f t="shared" si="1"/>
        <v>0.9947105337207427</v>
      </c>
      <c r="Q60" s="19">
        <f t="shared" si="1"/>
        <v>0.9831524779413634</v>
      </c>
      <c r="R60" s="19">
        <f t="shared" si="1"/>
        <v>0.98227699549489111</v>
      </c>
      <c r="S60" s="19">
        <f t="shared" si="1"/>
        <v>0.98716731367673416</v>
      </c>
      <c r="T60" s="19">
        <f t="shared" si="1"/>
        <v>0.99841298683545909</v>
      </c>
      <c r="U60" s="19">
        <f t="shared" si="1"/>
        <v>1.0098327481103391</v>
      </c>
      <c r="V60" s="19">
        <f t="shared" si="1"/>
        <v>1.0106629233175597</v>
      </c>
      <c r="W60" s="19">
        <f t="shared" si="1"/>
        <v>1.006267433395228</v>
      </c>
      <c r="X60" s="20">
        <f t="shared" si="1"/>
        <v>1.0000877926013598</v>
      </c>
    </row>
    <row r="61" spans="1:24" x14ac:dyDescent="0.2">
      <c r="A61" s="15" t="s">
        <v>6</v>
      </c>
      <c r="B61" s="11"/>
      <c r="C61" s="19">
        <f t="shared" si="0"/>
        <v>0.98028202486374783</v>
      </c>
      <c r="D61" s="19">
        <f t="shared" si="1"/>
        <v>0.9611411525054917</v>
      </c>
      <c r="E61" s="19">
        <f t="shared" si="1"/>
        <v>0.94714751294627542</v>
      </c>
      <c r="F61" s="19">
        <f t="shared" si="2"/>
        <v>0.94591140636189297</v>
      </c>
      <c r="G61" s="19">
        <f t="shared" si="1"/>
        <v>0.94977803108594816</v>
      </c>
      <c r="H61" s="19">
        <f t="shared" si="1"/>
        <v>0.95874626531154483</v>
      </c>
      <c r="I61" s="19">
        <f t="shared" si="1"/>
        <v>0.98014082781113609</v>
      </c>
      <c r="J61" s="19">
        <f t="shared" si="1"/>
        <v>0.99646278810773592</v>
      </c>
      <c r="K61" s="19">
        <f t="shared" si="1"/>
        <v>1.0030421069292865</v>
      </c>
      <c r="L61" s="19">
        <f t="shared" si="1"/>
        <v>1.0060176507491754</v>
      </c>
      <c r="M61" s="19">
        <f t="shared" si="1"/>
        <v>1.0123669335169723</v>
      </c>
      <c r="N61" s="19">
        <f t="shared" si="1"/>
        <v>1.0194868015796534</v>
      </c>
      <c r="O61" s="19">
        <f t="shared" si="1"/>
        <v>1.0275325599627834</v>
      </c>
      <c r="P61" s="19">
        <f t="shared" si="1"/>
        <v>1.0392966785594464</v>
      </c>
      <c r="Q61" s="19">
        <f t="shared" si="1"/>
        <v>1.0473598711522707</v>
      </c>
      <c r="R61" s="19">
        <f t="shared" si="1"/>
        <v>1.0434966328180926</v>
      </c>
      <c r="S61" s="19">
        <f t="shared" si="1"/>
        <v>1.0326112675295884</v>
      </c>
      <c r="T61" s="19">
        <f t="shared" si="1"/>
        <v>1.0145404047937969</v>
      </c>
      <c r="U61" s="19">
        <f t="shared" si="1"/>
        <v>0.99486442568878541</v>
      </c>
      <c r="V61" s="19">
        <f t="shared" si="1"/>
        <v>0.98380830199718428</v>
      </c>
      <c r="W61" s="19">
        <f t="shared" si="1"/>
        <v>0.98297963286185319</v>
      </c>
      <c r="X61" s="20">
        <f t="shared" si="1"/>
        <v>0.9876635991095104</v>
      </c>
    </row>
    <row r="62" spans="1:24" x14ac:dyDescent="0.2">
      <c r="A62" s="15" t="s">
        <v>7</v>
      </c>
      <c r="B62" s="11"/>
      <c r="C62" s="19">
        <f t="shared" si="0"/>
        <v>0.99434899725813297</v>
      </c>
      <c r="D62" s="19">
        <f t="shared" si="1"/>
        <v>0.99022848207052283</v>
      </c>
      <c r="E62" s="19">
        <f t="shared" si="1"/>
        <v>0.99383270568633231</v>
      </c>
      <c r="F62" s="19">
        <f t="shared" si="2"/>
        <v>0.99161879392133512</v>
      </c>
      <c r="G62" s="19">
        <f t="shared" si="1"/>
        <v>0.98672136799282906</v>
      </c>
      <c r="H62" s="19">
        <f t="shared" si="1"/>
        <v>0.97902088128790066</v>
      </c>
      <c r="I62" s="19">
        <f t="shared" si="1"/>
        <v>0.96343663902014243</v>
      </c>
      <c r="J62" s="19">
        <f t="shared" si="1"/>
        <v>0.94921150931179132</v>
      </c>
      <c r="K62" s="19">
        <f t="shared" si="1"/>
        <v>0.94812369267272334</v>
      </c>
      <c r="L62" s="19">
        <f t="shared" si="1"/>
        <v>0.95194167804052443</v>
      </c>
      <c r="M62" s="19">
        <f t="shared" si="1"/>
        <v>0.9605895568465419</v>
      </c>
      <c r="N62" s="19">
        <f t="shared" si="1"/>
        <v>0.98101942708989753</v>
      </c>
      <c r="O62" s="19">
        <f t="shared" si="1"/>
        <v>0.99655512894866283</v>
      </c>
      <c r="P62" s="19">
        <f t="shared" si="1"/>
        <v>1.0028048347026011</v>
      </c>
      <c r="Q62" s="19">
        <f t="shared" si="1"/>
        <v>1.0056398917199558</v>
      </c>
      <c r="R62" s="19">
        <f t="shared" si="1"/>
        <v>1.0116895093912361</v>
      </c>
      <c r="S62" s="19">
        <f t="shared" si="1"/>
        <v>1.0184788063236254</v>
      </c>
      <c r="T62" s="19">
        <f t="shared" si="1"/>
        <v>1.0261705035065922</v>
      </c>
      <c r="U62" s="19">
        <f t="shared" si="1"/>
        <v>1.0374463072700864</v>
      </c>
      <c r="V62" s="19">
        <f t="shared" si="1"/>
        <v>1.0452328233472623</v>
      </c>
      <c r="W62" s="19">
        <f t="shared" si="1"/>
        <v>1.0416236620795107</v>
      </c>
      <c r="X62" s="20">
        <f t="shared" si="1"/>
        <v>1.0312444091728559</v>
      </c>
    </row>
    <row r="63" spans="1:24" x14ac:dyDescent="0.2">
      <c r="A63" s="15" t="s">
        <v>8</v>
      </c>
      <c r="B63" s="11"/>
      <c r="C63" s="19">
        <f t="shared" si="0"/>
        <v>0.965275377591295</v>
      </c>
      <c r="D63" s="19">
        <f t="shared" si="1"/>
        <v>0.97565815501259467</v>
      </c>
      <c r="E63" s="19">
        <f t="shared" si="1"/>
        <v>0.98978063787605619</v>
      </c>
      <c r="F63" s="19">
        <f t="shared" si="2"/>
        <v>0.99312496029641883</v>
      </c>
      <c r="G63" s="19">
        <f t="shared" si="1"/>
        <v>0.99412822862573402</v>
      </c>
      <c r="H63" s="19">
        <f t="shared" si="1"/>
        <v>0.99305486251542929</v>
      </c>
      <c r="I63" s="19">
        <f t="shared" si="1"/>
        <v>0.99130050737122988</v>
      </c>
      <c r="J63" s="19">
        <f t="shared" si="1"/>
        <v>0.99399203918513701</v>
      </c>
      <c r="K63" s="19">
        <f t="shared" si="1"/>
        <v>0.99182197839950181</v>
      </c>
      <c r="L63" s="19">
        <f t="shared" si="1"/>
        <v>0.98703377469644449</v>
      </c>
      <c r="M63" s="19">
        <f t="shared" si="1"/>
        <v>0.97950625847337391</v>
      </c>
      <c r="N63" s="19">
        <f t="shared" si="1"/>
        <v>0.96428756362476054</v>
      </c>
      <c r="O63" s="19">
        <f t="shared" si="1"/>
        <v>0.95043851946887115</v>
      </c>
      <c r="P63" s="19">
        <f t="shared" si="1"/>
        <v>0.94943912874843095</v>
      </c>
      <c r="Q63" s="19">
        <f t="shared" si="1"/>
        <v>0.95321368431379805</v>
      </c>
      <c r="R63" s="19">
        <f t="shared" si="1"/>
        <v>0.9616786997214315</v>
      </c>
      <c r="S63" s="19">
        <f t="shared" si="1"/>
        <v>0.98154786029219543</v>
      </c>
      <c r="T63" s="19">
        <f t="shared" si="1"/>
        <v>0.99662343326588543</v>
      </c>
      <c r="U63" s="19">
        <f t="shared" si="1"/>
        <v>1.0026885240021164</v>
      </c>
      <c r="V63" s="19">
        <f t="shared" si="1"/>
        <v>1.005437757354388</v>
      </c>
      <c r="W63" s="19">
        <f t="shared" si="1"/>
        <v>1.0113130544001536</v>
      </c>
      <c r="X63" s="20">
        <f t="shared" si="1"/>
        <v>1.0179100119095159</v>
      </c>
    </row>
    <row r="64" spans="1:24" x14ac:dyDescent="0.2">
      <c r="A64" s="15" t="s">
        <v>9</v>
      </c>
      <c r="B64" s="11"/>
      <c r="C64" s="19">
        <f t="shared" si="0"/>
        <v>0.99230801227057663</v>
      </c>
      <c r="D64" s="19">
        <f t="shared" si="1"/>
        <v>0.97576848068593969</v>
      </c>
      <c r="E64" s="19">
        <f t="shared" si="1"/>
        <v>0.96496622383555464</v>
      </c>
      <c r="F64" s="19">
        <f t="shared" si="2"/>
        <v>0.96233426710249981</v>
      </c>
      <c r="G64" s="19">
        <f t="shared" si="1"/>
        <v>0.96326095856666039</v>
      </c>
      <c r="H64" s="19">
        <f t="shared" si="1"/>
        <v>0.96487929508860015</v>
      </c>
      <c r="I64" s="19">
        <f t="shared" si="1"/>
        <v>0.97641501803652597</v>
      </c>
      <c r="J64" s="19">
        <f t="shared" si="1"/>
        <v>0.99000373394435781</v>
      </c>
      <c r="K64" s="19">
        <f t="shared" si="1"/>
        <v>0.99328955820243059</v>
      </c>
      <c r="L64" s="19">
        <f t="shared" si="1"/>
        <v>0.9942732065377976</v>
      </c>
      <c r="M64" s="19">
        <f t="shared" si="1"/>
        <v>0.99320922242338217</v>
      </c>
      <c r="N64" s="19">
        <f t="shared" si="1"/>
        <v>0.99148039322473414</v>
      </c>
      <c r="O64" s="19">
        <f t="shared" si="1"/>
        <v>0.99413512637075374</v>
      </c>
      <c r="P64" s="19">
        <f t="shared" si="1"/>
        <v>0.99198225498080106</v>
      </c>
      <c r="Q64" s="19">
        <f t="shared" si="1"/>
        <v>0.98725609412371051</v>
      </c>
      <c r="R64" s="19">
        <f t="shared" si="1"/>
        <v>0.97982236832266811</v>
      </c>
      <c r="S64" s="19">
        <f t="shared" si="1"/>
        <v>0.96480210898747787</v>
      </c>
      <c r="T64" s="19">
        <f t="shared" si="1"/>
        <v>0.95117184410310096</v>
      </c>
      <c r="U64" s="19">
        <f t="shared" si="1"/>
        <v>0.95022558073431673</v>
      </c>
      <c r="V64" s="19">
        <f t="shared" si="1"/>
        <v>0.95398920893643901</v>
      </c>
      <c r="W64" s="19">
        <f t="shared" si="1"/>
        <v>0.96235276850255014</v>
      </c>
      <c r="X64" s="20">
        <f t="shared" si="1"/>
        <v>0.98188889312540517</v>
      </c>
    </row>
    <row r="65" spans="1:24" x14ac:dyDescent="0.2">
      <c r="A65" s="15" t="s">
        <v>10</v>
      </c>
      <c r="B65" s="11"/>
      <c r="C65" s="19">
        <f t="shared" si="0"/>
        <v>1.0631405106231031</v>
      </c>
      <c r="D65" s="19">
        <f t="shared" si="1"/>
        <v>1.0562105725297517</v>
      </c>
      <c r="E65" s="19">
        <f t="shared" si="1"/>
        <v>1.0444457820515587</v>
      </c>
      <c r="F65" s="19">
        <f t="shared" si="2"/>
        <v>1.0299811014238087</v>
      </c>
      <c r="G65" s="19">
        <f t="shared" si="1"/>
        <v>1.0108391098986718</v>
      </c>
      <c r="H65" s="19">
        <f t="shared" si="1"/>
        <v>0.99192154446283753</v>
      </c>
      <c r="I65" s="19">
        <f t="shared" si="1"/>
        <v>0.97650855488286392</v>
      </c>
      <c r="J65" s="19">
        <f t="shared" si="1"/>
        <v>0.96535836858273161</v>
      </c>
      <c r="K65" s="19">
        <f t="shared" si="1"/>
        <v>0.96275930933496856</v>
      </c>
      <c r="L65" s="19">
        <f t="shared" si="1"/>
        <v>0.96370867165756546</v>
      </c>
      <c r="M65" s="19">
        <f t="shared" si="1"/>
        <v>0.96534555133281252</v>
      </c>
      <c r="N65" s="19">
        <f t="shared" si="1"/>
        <v>0.97679511160992638</v>
      </c>
      <c r="O65" s="19">
        <f t="shared" si="1"/>
        <v>0.99024374052077646</v>
      </c>
      <c r="P65" s="19">
        <f t="shared" si="1"/>
        <v>0.99348159608070652</v>
      </c>
      <c r="Q65" s="19">
        <f t="shared" si="1"/>
        <v>0.99445362927819314</v>
      </c>
      <c r="R65" s="19">
        <f t="shared" si="1"/>
        <v>0.99338918467480952</v>
      </c>
      <c r="S65" s="19">
        <f t="shared" si="1"/>
        <v>0.99167557740254897</v>
      </c>
      <c r="T65" s="19">
        <f t="shared" si="1"/>
        <v>0.99431328212240555</v>
      </c>
      <c r="U65" s="19">
        <f t="shared" si="1"/>
        <v>0.99216118855778657</v>
      </c>
      <c r="V65" s="19">
        <f t="shared" si="1"/>
        <v>0.98746273867389966</v>
      </c>
      <c r="W65" s="19">
        <f t="shared" si="1"/>
        <v>0.98007351071453341</v>
      </c>
      <c r="X65" s="20">
        <f t="shared" si="1"/>
        <v>0.9651640168768878</v>
      </c>
    </row>
    <row r="66" spans="1:24" x14ac:dyDescent="0.2">
      <c r="A66" s="15" t="s">
        <v>11</v>
      </c>
      <c r="B66" s="11"/>
      <c r="C66" s="19">
        <f t="shared" si="0"/>
        <v>0.99032635316649864</v>
      </c>
      <c r="D66" s="19">
        <f t="shared" si="1"/>
        <v>0.99953933284556806</v>
      </c>
      <c r="E66" s="19">
        <f t="shared" si="1"/>
        <v>1.0166644312347859</v>
      </c>
      <c r="F66" s="19">
        <f t="shared" si="2"/>
        <v>1.0322169560415038</v>
      </c>
      <c r="G66" s="19">
        <f t="shared" si="1"/>
        <v>1.0509118003774467</v>
      </c>
      <c r="H66" s="19">
        <f t="shared" si="1"/>
        <v>1.0627251226530317</v>
      </c>
      <c r="I66" s="19">
        <f t="shared" si="1"/>
        <v>1.056812025425101</v>
      </c>
      <c r="J66" s="19">
        <f t="shared" si="1"/>
        <v>1.0445143066477125</v>
      </c>
      <c r="K66" s="19">
        <f t="shared" si="1"/>
        <v>1.0300695159032931</v>
      </c>
      <c r="L66" s="19">
        <f t="shared" si="1"/>
        <v>1.0110175670770685</v>
      </c>
      <c r="M66" s="19">
        <f t="shared" si="1"/>
        <v>0.99222030536307537</v>
      </c>
      <c r="N66" s="19">
        <f t="shared" si="1"/>
        <v>0.97685896252242754</v>
      </c>
      <c r="O66" s="19">
        <f t="shared" si="1"/>
        <v>0.96572212764934562</v>
      </c>
      <c r="P66" s="19">
        <f t="shared" si="1"/>
        <v>0.96315115392361184</v>
      </c>
      <c r="Q66" s="19">
        <f t="shared" si="1"/>
        <v>0.96413069653523786</v>
      </c>
      <c r="R66" s="19">
        <f t="shared" si="1"/>
        <v>0.96579957356076762</v>
      </c>
      <c r="S66" s="19">
        <f t="shared" si="1"/>
        <v>0.97720265428672348</v>
      </c>
      <c r="T66" s="19">
        <f t="shared" si="1"/>
        <v>0.99054619814641964</v>
      </c>
      <c r="U66" s="19">
        <f t="shared" si="1"/>
        <v>0.99374288075111494</v>
      </c>
      <c r="V66" s="19">
        <f t="shared" si="1"/>
        <v>0.99470153511216619</v>
      </c>
      <c r="W66" s="19">
        <f t="shared" si="1"/>
        <v>0.99363170697941183</v>
      </c>
      <c r="X66" s="20">
        <f t="shared" si="1"/>
        <v>0.99192691228279695</v>
      </c>
    </row>
    <row r="67" spans="1:24" x14ac:dyDescent="0.2">
      <c r="A67" s="15" t="s">
        <v>12</v>
      </c>
      <c r="B67" s="11"/>
      <c r="C67" s="19">
        <f t="shared" si="0"/>
        <v>1.0308673981266705</v>
      </c>
      <c r="D67" s="19">
        <f t="shared" si="1"/>
        <v>1.0341677774594198</v>
      </c>
      <c r="E67" s="19">
        <f t="shared" si="1"/>
        <v>1.0215230242453992</v>
      </c>
      <c r="F67" s="19">
        <f t="shared" si="2"/>
        <v>1.0128003301789452</v>
      </c>
      <c r="G67" s="19">
        <f t="shared" si="1"/>
        <v>0.99949498183681074</v>
      </c>
      <c r="H67" s="19">
        <f t="shared" si="1"/>
        <v>0.99074927521670697</v>
      </c>
      <c r="I67" s="19">
        <f t="shared" si="1"/>
        <v>1.0005570220045739</v>
      </c>
      <c r="J67" s="19">
        <f t="shared" si="1"/>
        <v>1.0173124182008071</v>
      </c>
      <c r="K67" s="19">
        <f t="shared" si="1"/>
        <v>1.0327822931722326</v>
      </c>
      <c r="L67" s="19">
        <f t="shared" si="1"/>
        <v>1.0514265182664522</v>
      </c>
      <c r="M67" s="19">
        <f t="shared" si="1"/>
        <v>1.0631986671223059</v>
      </c>
      <c r="N67" s="19">
        <f t="shared" si="1"/>
        <v>1.0572121072655098</v>
      </c>
      <c r="O67" s="19">
        <f t="shared" si="1"/>
        <v>1.0448167110673676</v>
      </c>
      <c r="P67" s="19">
        <f t="shared" si="1"/>
        <v>1.0303277676946889</v>
      </c>
      <c r="Q67" s="19">
        <f t="shared" si="1"/>
        <v>1.0113296329792318</v>
      </c>
      <c r="R67" s="19">
        <f t="shared" si="1"/>
        <v>0.99263511435783258</v>
      </c>
      <c r="S67" s="19">
        <f t="shared" si="1"/>
        <v>0.97729369974877811</v>
      </c>
      <c r="T67" s="19">
        <f t="shared" si="1"/>
        <v>0.96613880948754016</v>
      </c>
      <c r="U67" s="19">
        <f t="shared" si="1"/>
        <v>0.96359445882668004</v>
      </c>
      <c r="V67" s="19">
        <f t="shared" si="1"/>
        <v>0.96462409719439968</v>
      </c>
      <c r="W67" s="19">
        <f t="shared" si="1"/>
        <v>0.9663488642429866</v>
      </c>
      <c r="X67" s="20">
        <f t="shared" si="1"/>
        <v>0.97772775615145535</v>
      </c>
    </row>
    <row r="68" spans="1:24" x14ac:dyDescent="0.2">
      <c r="A68" s="15" t="s">
        <v>13</v>
      </c>
      <c r="B68" s="11"/>
      <c r="C68" s="19">
        <f t="shared" si="0"/>
        <v>0.96895201004458409</v>
      </c>
      <c r="D68" s="19">
        <f t="shared" si="1"/>
        <v>0.96484100393086758</v>
      </c>
      <c r="E68" s="19">
        <f t="shared" si="1"/>
        <v>0.96860861047623492</v>
      </c>
      <c r="F68" s="19">
        <f t="shared" si="2"/>
        <v>0.97702477856708747</v>
      </c>
      <c r="G68" s="19">
        <f t="shared" si="1"/>
        <v>1.0019324311921929</v>
      </c>
      <c r="H68" s="19">
        <f t="shared" si="1"/>
        <v>1.0320789123262344</v>
      </c>
      <c r="I68" s="19">
        <f t="shared" si="1"/>
        <v>1.0353157162908884</v>
      </c>
      <c r="J68" s="19">
        <f t="shared" si="1"/>
        <v>1.0223348303654631</v>
      </c>
      <c r="K68" s="19">
        <f t="shared" si="1"/>
        <v>1.013486401793839</v>
      </c>
      <c r="L68" s="19">
        <f t="shared" si="1"/>
        <v>1.0002865167076014</v>
      </c>
      <c r="M68" s="19">
        <f t="shared" si="1"/>
        <v>0.99180980739951041</v>
      </c>
      <c r="N68" s="19">
        <f t="shared" si="1"/>
        <v>1.0017358885695444</v>
      </c>
      <c r="O68" s="19">
        <f t="shared" si="1"/>
        <v>1.0184049174337952</v>
      </c>
      <c r="P68" s="19">
        <f t="shared" si="1"/>
        <v>1.0337890515600945</v>
      </c>
      <c r="Q68" s="19">
        <f t="shared" si="1"/>
        <v>1.0524038313693733</v>
      </c>
      <c r="R68" s="19">
        <f t="shared" si="1"/>
        <v>1.0641472153616029</v>
      </c>
      <c r="S68" s="19">
        <f t="shared" si="1"/>
        <v>1.0580156804083811</v>
      </c>
      <c r="T68" s="19">
        <f t="shared" si="1"/>
        <v>1.0454343782634756</v>
      </c>
      <c r="U68" s="19">
        <f t="shared" si="1"/>
        <v>1.0308461440251186</v>
      </c>
      <c r="V68" s="19">
        <f t="shared" ref="V68:X77" si="4">V18/U18</f>
        <v>1.0118807203202749</v>
      </c>
      <c r="W68" s="19">
        <f t="shared" si="4"/>
        <v>0.99329979452854333</v>
      </c>
      <c r="X68" s="20">
        <f t="shared" si="4"/>
        <v>0.97795194015852605</v>
      </c>
    </row>
    <row r="69" spans="1:24" x14ac:dyDescent="0.2">
      <c r="A69" s="15" t="s">
        <v>14</v>
      </c>
      <c r="B69" s="11"/>
      <c r="C69" s="19">
        <f t="shared" si="0"/>
        <v>0.99811098552809419</v>
      </c>
      <c r="D69" s="19">
        <f t="shared" ref="D69:U69" si="5">D19/C19</f>
        <v>0.99842257803962564</v>
      </c>
      <c r="E69" s="19">
        <f t="shared" si="5"/>
        <v>0.99378662275901231</v>
      </c>
      <c r="F69" s="19">
        <f t="shared" si="5"/>
        <v>0.98889859009699965</v>
      </c>
      <c r="G69" s="19">
        <f t="shared" si="5"/>
        <v>0.98070348741489677</v>
      </c>
      <c r="H69" s="19">
        <f t="shared" si="5"/>
        <v>0.97053590679194912</v>
      </c>
      <c r="I69" s="19">
        <f t="shared" si="5"/>
        <v>0.96671273646099187</v>
      </c>
      <c r="J69" s="19">
        <f t="shared" si="5"/>
        <v>0.97057657493298899</v>
      </c>
      <c r="K69" s="19">
        <f t="shared" si="5"/>
        <v>0.97913725887113823</v>
      </c>
      <c r="L69" s="19">
        <f t="shared" si="5"/>
        <v>1.0041459002473512</v>
      </c>
      <c r="M69" s="19">
        <f t="shared" si="5"/>
        <v>1.0341258782395135</v>
      </c>
      <c r="N69" s="19">
        <f t="shared" si="5"/>
        <v>1.0369549373389033</v>
      </c>
      <c r="O69" s="19">
        <f t="shared" si="5"/>
        <v>1.0236586273161918</v>
      </c>
      <c r="P69" s="19">
        <f t="shared" si="5"/>
        <v>1.0146649027028838</v>
      </c>
      <c r="Q69" s="19">
        <f t="shared" si="5"/>
        <v>1.0015712241519599</v>
      </c>
      <c r="R69" s="19">
        <f t="shared" si="5"/>
        <v>0.99339044803567278</v>
      </c>
      <c r="S69" s="19">
        <f t="shared" si="5"/>
        <v>1.0034403936049154</v>
      </c>
      <c r="T69" s="19">
        <f t="shared" si="5"/>
        <v>1.0200029095141112</v>
      </c>
      <c r="U69" s="19">
        <f t="shared" si="5"/>
        <v>1.0352878063959858</v>
      </c>
      <c r="V69" s="19">
        <f t="shared" si="4"/>
        <v>1.0538663243501334</v>
      </c>
      <c r="W69" s="19">
        <f t="shared" si="4"/>
        <v>1.0655561398348767</v>
      </c>
      <c r="X69" s="20">
        <f t="shared" si="4"/>
        <v>1.0592492116555094</v>
      </c>
    </row>
    <row r="70" spans="1:24" x14ac:dyDescent="0.2">
      <c r="A70" s="15" t="s">
        <v>15</v>
      </c>
      <c r="B70" s="11"/>
      <c r="C70" s="19">
        <f t="shared" si="0"/>
        <v>1.0339159937224693</v>
      </c>
      <c r="D70" s="19">
        <f t="shared" ref="D70:U70" si="6">D20/C20</f>
        <v>1.0339613801667216</v>
      </c>
      <c r="E70" s="19">
        <f t="shared" si="6"/>
        <v>1.0205047347665035</v>
      </c>
      <c r="F70" s="19">
        <f t="shared" si="6"/>
        <v>0.99909571847062706</v>
      </c>
      <c r="G70" s="19">
        <f t="shared" si="6"/>
        <v>0.99740032157245317</v>
      </c>
      <c r="H70" s="19">
        <f t="shared" si="6"/>
        <v>1.001025193310523</v>
      </c>
      <c r="I70" s="19">
        <f t="shared" si="6"/>
        <v>1.0009264335745318</v>
      </c>
      <c r="J70" s="19">
        <f t="shared" si="6"/>
        <v>0.99663032454819411</v>
      </c>
      <c r="K70" s="19">
        <f t="shared" si="6"/>
        <v>0.99165797516801046</v>
      </c>
      <c r="L70" s="19">
        <f t="shared" si="6"/>
        <v>0.98325425365735875</v>
      </c>
      <c r="M70" s="19">
        <f t="shared" si="6"/>
        <v>0.97285280838469279</v>
      </c>
      <c r="N70" s="19">
        <f t="shared" si="6"/>
        <v>0.96910268128606891</v>
      </c>
      <c r="O70" s="19">
        <f t="shared" si="6"/>
        <v>0.97323599052880816</v>
      </c>
      <c r="P70" s="19">
        <f t="shared" si="6"/>
        <v>0.98197820110454226</v>
      </c>
      <c r="Q70" s="19">
        <f t="shared" si="6"/>
        <v>1.0071271216710334</v>
      </c>
      <c r="R70" s="19">
        <f t="shared" si="6"/>
        <v>1.0369229949220888</v>
      </c>
      <c r="S70" s="19">
        <f t="shared" si="6"/>
        <v>1.0392439848955142</v>
      </c>
      <c r="T70" s="19">
        <f t="shared" si="6"/>
        <v>1.0255298101434387</v>
      </c>
      <c r="U70" s="19">
        <f t="shared" si="6"/>
        <v>1.0163370928248125</v>
      </c>
      <c r="V70" s="19">
        <f t="shared" si="4"/>
        <v>1.003367482710851</v>
      </c>
      <c r="W70" s="19">
        <f t="shared" si="4"/>
        <v>0.99554692104516385</v>
      </c>
      <c r="X70" s="20">
        <f t="shared" si="4"/>
        <v>1.00575204098786</v>
      </c>
    </row>
    <row r="71" spans="1:24" x14ac:dyDescent="0.2">
      <c r="A71" s="15" t="s">
        <v>16</v>
      </c>
      <c r="B71" s="11"/>
      <c r="C71" s="19">
        <f t="shared" si="0"/>
        <v>1.0728860855637932</v>
      </c>
      <c r="D71" s="19">
        <f t="shared" ref="D71:U71" si="7">D21/C21</f>
        <v>1.0493465400171138</v>
      </c>
      <c r="E71" s="19">
        <f t="shared" si="7"/>
        <v>1.0578731542482356</v>
      </c>
      <c r="F71" s="19">
        <f t="shared" si="7"/>
        <v>1.0821133071582263</v>
      </c>
      <c r="G71" s="19">
        <f t="shared" si="7"/>
        <v>1.0619635014426205</v>
      </c>
      <c r="H71" s="19">
        <f t="shared" si="7"/>
        <v>1.0378844910289449</v>
      </c>
      <c r="I71" s="19">
        <f t="shared" si="7"/>
        <v>1.0363923793139522</v>
      </c>
      <c r="J71" s="19">
        <f t="shared" si="7"/>
        <v>1.023979416732653</v>
      </c>
      <c r="K71" s="19">
        <f t="shared" si="7"/>
        <v>1.0034151972993872</v>
      </c>
      <c r="L71" s="19">
        <f t="shared" si="7"/>
        <v>1.0016504820455499</v>
      </c>
      <c r="M71" s="19">
        <f t="shared" si="7"/>
        <v>1.0048212308523901</v>
      </c>
      <c r="N71" s="19">
        <f t="shared" si="7"/>
        <v>1.0045226196053934</v>
      </c>
      <c r="O71" s="19">
        <f t="shared" si="7"/>
        <v>1.0002699195207956</v>
      </c>
      <c r="P71" s="19">
        <f t="shared" si="7"/>
        <v>0.99519241147949378</v>
      </c>
      <c r="Q71" s="19">
        <f t="shared" si="7"/>
        <v>0.98647502489159411</v>
      </c>
      <c r="R71" s="19">
        <f t="shared" si="7"/>
        <v>0.97573686571496421</v>
      </c>
      <c r="S71" s="19">
        <f t="shared" si="7"/>
        <v>0.97210691186081621</v>
      </c>
      <c r="T71" s="19">
        <f t="shared" si="7"/>
        <v>0.97668035228687411</v>
      </c>
      <c r="U71" s="19">
        <f t="shared" si="7"/>
        <v>0.98576528505034489</v>
      </c>
      <c r="V71" s="19">
        <f t="shared" si="4"/>
        <v>1.0111895823952497</v>
      </c>
      <c r="W71" s="19">
        <f t="shared" si="4"/>
        <v>1.04074590897834</v>
      </c>
      <c r="X71" s="20">
        <f t="shared" si="4"/>
        <v>1.0422830078594227</v>
      </c>
    </row>
    <row r="72" spans="1:24" x14ac:dyDescent="0.2">
      <c r="A72" s="15" t="s">
        <v>17</v>
      </c>
      <c r="B72" s="11"/>
      <c r="C72" s="19">
        <f t="shared" si="0"/>
        <v>1.0235520307618362</v>
      </c>
      <c r="D72" s="19">
        <f t="shared" ref="D72:U72" si="8">D22/C22</f>
        <v>1.047927917351491</v>
      </c>
      <c r="E72" s="19">
        <f t="shared" si="8"/>
        <v>1.0650665172944966</v>
      </c>
      <c r="F72" s="19">
        <f t="shared" si="8"/>
        <v>1.0651989839119391</v>
      </c>
      <c r="G72" s="19">
        <f t="shared" si="8"/>
        <v>1.0753241367052109</v>
      </c>
      <c r="H72" s="19">
        <f t="shared" si="8"/>
        <v>1.0794420415622101</v>
      </c>
      <c r="I72" s="19">
        <f t="shared" si="8"/>
        <v>1.0542714465580019</v>
      </c>
      <c r="J72" s="19">
        <f t="shared" si="8"/>
        <v>1.064590183776805</v>
      </c>
      <c r="K72" s="19">
        <f t="shared" si="8"/>
        <v>1.0893831670860747</v>
      </c>
      <c r="L72" s="19">
        <f t="shared" si="8"/>
        <v>1.0679772759689545</v>
      </c>
      <c r="M72" s="19">
        <f t="shared" si="8"/>
        <v>1.0426953408754061</v>
      </c>
      <c r="N72" s="19">
        <f t="shared" si="8"/>
        <v>1.0397693192042388</v>
      </c>
      <c r="O72" s="19">
        <f t="shared" si="8"/>
        <v>1.0280266565713014</v>
      </c>
      <c r="P72" s="19">
        <f t="shared" si="8"/>
        <v>1.0090573250641524</v>
      </c>
      <c r="Q72" s="19">
        <f t="shared" si="8"/>
        <v>1.0072178952825899</v>
      </c>
      <c r="R72" s="19">
        <f t="shared" si="8"/>
        <v>1.0096219931271477</v>
      </c>
      <c r="S72" s="19">
        <f t="shared" si="8"/>
        <v>1.0090432395020095</v>
      </c>
      <c r="T72" s="19">
        <f t="shared" si="8"/>
        <v>1.0049426137422164</v>
      </c>
      <c r="U72" s="19">
        <f t="shared" si="8"/>
        <v>0.99973877651909882</v>
      </c>
      <c r="V72" s="19">
        <f t="shared" si="4"/>
        <v>0.9905092098313123</v>
      </c>
      <c r="W72" s="19">
        <f t="shared" si="4"/>
        <v>0.97918285840712982</v>
      </c>
      <c r="X72" s="20">
        <f t="shared" si="4"/>
        <v>0.97586955073332815</v>
      </c>
    </row>
    <row r="73" spans="1:24" x14ac:dyDescent="0.2">
      <c r="A73" s="15" t="s">
        <v>18</v>
      </c>
      <c r="B73" s="11"/>
      <c r="C73" s="19">
        <f t="shared" si="0"/>
        <v>1.0120491191072449</v>
      </c>
      <c r="D73" s="19">
        <f t="shared" ref="D73:U73" si="9">D23/C23</f>
        <v>1.0055458482108941</v>
      </c>
      <c r="E73" s="19">
        <f t="shared" si="9"/>
        <v>0.9989422786340284</v>
      </c>
      <c r="F73" s="19">
        <f t="shared" si="9"/>
        <v>1.0008859692719925</v>
      </c>
      <c r="G73" s="19">
        <f t="shared" si="9"/>
        <v>1.0167753357226132</v>
      </c>
      <c r="H73" s="19">
        <f t="shared" si="9"/>
        <v>1.0345896591994903</v>
      </c>
      <c r="I73" s="19">
        <f t="shared" si="9"/>
        <v>1.0596112798620803</v>
      </c>
      <c r="J73" s="19">
        <f t="shared" si="9"/>
        <v>1.0760432706741432</v>
      </c>
      <c r="K73" s="19">
        <f t="shared" si="9"/>
        <v>1.0733243931634702</v>
      </c>
      <c r="L73" s="19">
        <f t="shared" si="9"/>
        <v>1.0838616086402362</v>
      </c>
      <c r="M73" s="19">
        <f t="shared" si="9"/>
        <v>1.087569725430731</v>
      </c>
      <c r="N73" s="19">
        <f t="shared" si="9"/>
        <v>1.0603019007511951</v>
      </c>
      <c r="O73" s="19">
        <f t="shared" si="9"/>
        <v>1.0730210059509033</v>
      </c>
      <c r="P73" s="19">
        <f t="shared" si="9"/>
        <v>1.0990702589144477</v>
      </c>
      <c r="Q73" s="19">
        <f t="shared" si="9"/>
        <v>1.0752978120626686</v>
      </c>
      <c r="R73" s="19">
        <f t="shared" si="9"/>
        <v>1.0478525854680507</v>
      </c>
      <c r="S73" s="19">
        <f t="shared" si="9"/>
        <v>1.0427894154890112</v>
      </c>
      <c r="T73" s="19">
        <f t="shared" si="9"/>
        <v>1.0325799610725388</v>
      </c>
      <c r="U73" s="19">
        <f t="shared" si="9"/>
        <v>1.0163972860311252</v>
      </c>
      <c r="V73" s="19">
        <f t="shared" si="4"/>
        <v>1.014398147293831</v>
      </c>
      <c r="W73" s="19">
        <f t="shared" si="4"/>
        <v>1.0155353935011484</v>
      </c>
      <c r="X73" s="20">
        <f t="shared" si="4"/>
        <v>1.0146125633114047</v>
      </c>
    </row>
    <row r="74" spans="1:24" x14ac:dyDescent="0.2">
      <c r="A74" s="15" t="s">
        <v>19</v>
      </c>
      <c r="B74" s="11"/>
      <c r="C74" s="19">
        <f t="shared" si="0"/>
        <v>1.0659760293394835</v>
      </c>
      <c r="D74" s="19">
        <f t="shared" ref="D74:U74" si="10">D24/C24</f>
        <v>1.0726395687025607</v>
      </c>
      <c r="E74" s="19">
        <f t="shared" si="10"/>
        <v>1.0626942662522321</v>
      </c>
      <c r="F74" s="19">
        <f t="shared" si="10"/>
        <v>1.0504076171510361</v>
      </c>
      <c r="G74" s="19">
        <f t="shared" si="10"/>
        <v>1.0335327922270277</v>
      </c>
      <c r="H74" s="19">
        <f t="shared" si="10"/>
        <v>1.018859271997707</v>
      </c>
      <c r="I74" s="19">
        <f t="shared" si="10"/>
        <v>1.0131090356700798</v>
      </c>
      <c r="J74" s="19">
        <f t="shared" si="10"/>
        <v>1.0086077636474704</v>
      </c>
      <c r="K74" s="19">
        <f t="shared" si="10"/>
        <v>1.0118929633300298</v>
      </c>
      <c r="L74" s="19">
        <f t="shared" si="10"/>
        <v>1.0299542931766241</v>
      </c>
      <c r="M74" s="19">
        <f t="shared" si="10"/>
        <v>1.0482077290857701</v>
      </c>
      <c r="N74" s="19">
        <f t="shared" si="10"/>
        <v>1.074945819263142</v>
      </c>
      <c r="O74" s="19">
        <f t="shared" si="10"/>
        <v>1.0894129782445612</v>
      </c>
      <c r="P74" s="19">
        <f t="shared" si="10"/>
        <v>1.0822466107165913</v>
      </c>
      <c r="Q74" s="19">
        <f t="shared" si="10"/>
        <v>1.0938320209973753</v>
      </c>
      <c r="R74" s="19">
        <f t="shared" si="10"/>
        <v>1.0971623857046773</v>
      </c>
      <c r="S74" s="19">
        <f t="shared" si="10"/>
        <v>1.0663231493140699</v>
      </c>
      <c r="T74" s="19">
        <f t="shared" si="10"/>
        <v>1.0832983731878991</v>
      </c>
      <c r="U74" s="19">
        <f t="shared" si="10"/>
        <v>1.1117469879518072</v>
      </c>
      <c r="V74" s="19">
        <f t="shared" si="4"/>
        <v>1.0835365302989253</v>
      </c>
      <c r="W74" s="19">
        <f t="shared" si="4"/>
        <v>1.0524134974876764</v>
      </c>
      <c r="X74" s="20">
        <f t="shared" si="4"/>
        <v>1.0449495406616283</v>
      </c>
    </row>
    <row r="75" spans="1:24" x14ac:dyDescent="0.2">
      <c r="A75" s="15" t="s">
        <v>20</v>
      </c>
      <c r="B75" s="11"/>
      <c r="C75" s="19">
        <f t="shared" si="0"/>
        <v>1.1204563544706818</v>
      </c>
      <c r="D75" s="19">
        <f t="shared" ref="D75:U75" si="11">D25/C25</f>
        <v>1.0861946483542506</v>
      </c>
      <c r="E75" s="19">
        <f t="shared" si="11"/>
        <v>1.0763025942882058</v>
      </c>
      <c r="F75" s="19">
        <f t="shared" si="11"/>
        <v>1.0747417459995949</v>
      </c>
      <c r="G75" s="19">
        <f t="shared" si="11"/>
        <v>1.0799095363739164</v>
      </c>
      <c r="H75" s="19">
        <f t="shared" si="11"/>
        <v>1.0792321116928447</v>
      </c>
      <c r="I75" s="19">
        <f t="shared" si="11"/>
        <v>1.0811772315653299</v>
      </c>
      <c r="J75" s="19">
        <f t="shared" si="11"/>
        <v>1.0734370326054443</v>
      </c>
      <c r="K75" s="19">
        <f t="shared" si="11"/>
        <v>1.0592169430124008</v>
      </c>
      <c r="L75" s="19">
        <f t="shared" si="11"/>
        <v>1.0406471981057617</v>
      </c>
      <c r="M75" s="19">
        <f t="shared" si="11"/>
        <v>1.0256604727594489</v>
      </c>
      <c r="N75" s="19">
        <f t="shared" si="11"/>
        <v>1.022430367266453</v>
      </c>
      <c r="O75" s="19">
        <f t="shared" si="11"/>
        <v>1.0191658630665381</v>
      </c>
      <c r="P75" s="19">
        <f t="shared" si="11"/>
        <v>1.0243642814902425</v>
      </c>
      <c r="Q75" s="19">
        <f t="shared" si="11"/>
        <v>1.0456067428703384</v>
      </c>
      <c r="R75" s="19">
        <f t="shared" si="11"/>
        <v>1.0641563604240283</v>
      </c>
      <c r="S75" s="19">
        <f t="shared" si="11"/>
        <v>1.0930787589498807</v>
      </c>
      <c r="T75" s="19">
        <f t="shared" si="11"/>
        <v>1.104518701348016</v>
      </c>
      <c r="U75" s="19">
        <f t="shared" si="11"/>
        <v>1.0914482165878814</v>
      </c>
      <c r="V75" s="19">
        <f t="shared" si="4"/>
        <v>1.1055201196944642</v>
      </c>
      <c r="W75" s="19">
        <f t="shared" si="4"/>
        <v>1.1082698197877341</v>
      </c>
      <c r="X75" s="20">
        <f t="shared" si="4"/>
        <v>1.0717912462240504</v>
      </c>
    </row>
    <row r="76" spans="1:24" x14ac:dyDescent="0.2">
      <c r="A76" s="15" t="s">
        <v>21</v>
      </c>
      <c r="B76" s="11"/>
      <c r="C76" s="19">
        <f t="shared" si="0"/>
        <v>0.8776758409785933</v>
      </c>
      <c r="D76" s="19">
        <f t="shared" ref="D76:U76" si="12">D26/C26</f>
        <v>0.89895470383275267</v>
      </c>
      <c r="E76" s="19">
        <f t="shared" si="12"/>
        <v>1.1589147286821706</v>
      </c>
      <c r="F76" s="19">
        <f t="shared" si="12"/>
        <v>1.1705685618729098</v>
      </c>
      <c r="G76" s="19">
        <f t="shared" si="12"/>
        <v>1.1542857142857144</v>
      </c>
      <c r="H76" s="19">
        <f t="shared" si="12"/>
        <v>1.1163366336633664</v>
      </c>
      <c r="I76" s="19">
        <f t="shared" si="12"/>
        <v>1.082039911308204</v>
      </c>
      <c r="J76" s="19">
        <f t="shared" si="12"/>
        <v>1.0901639344262295</v>
      </c>
      <c r="K76" s="19">
        <f t="shared" si="12"/>
        <v>1.0921052631578947</v>
      </c>
      <c r="L76" s="19">
        <f t="shared" si="12"/>
        <v>1.0946643717728055</v>
      </c>
      <c r="M76" s="19">
        <f t="shared" si="12"/>
        <v>1.0943396226415094</v>
      </c>
      <c r="N76" s="19">
        <f t="shared" si="12"/>
        <v>1.0933908045977012</v>
      </c>
      <c r="O76" s="19">
        <f t="shared" si="12"/>
        <v>1.0814717477003941</v>
      </c>
      <c r="P76" s="19">
        <f t="shared" si="12"/>
        <v>1.0704738760631836</v>
      </c>
      <c r="Q76" s="19">
        <f t="shared" si="12"/>
        <v>1.0510783200908058</v>
      </c>
      <c r="R76" s="19">
        <f t="shared" si="12"/>
        <v>1.0345572354211663</v>
      </c>
      <c r="S76" s="19">
        <f t="shared" si="12"/>
        <v>1.034446764091858</v>
      </c>
      <c r="T76" s="19">
        <f t="shared" si="12"/>
        <v>1.029263370332997</v>
      </c>
      <c r="U76" s="19">
        <f t="shared" si="12"/>
        <v>1.0382352941176471</v>
      </c>
      <c r="V76" s="19">
        <f t="shared" si="4"/>
        <v>1.0623229461756374</v>
      </c>
      <c r="W76" s="19">
        <f t="shared" si="4"/>
        <v>1.08</v>
      </c>
      <c r="X76" s="20">
        <f t="shared" si="4"/>
        <v>1.1102880658436214</v>
      </c>
    </row>
    <row r="77" spans="1:24" s="3" customFormat="1" x14ac:dyDescent="0.2">
      <c r="A77" s="16" t="s">
        <v>24</v>
      </c>
      <c r="B77" s="17"/>
      <c r="C77" s="21">
        <f t="shared" si="0"/>
        <v>1.0036325549014071</v>
      </c>
      <c r="D77" s="21">
        <f t="shared" ref="D77:U77" si="13">D27/C27</f>
        <v>1.0025699876480623</v>
      </c>
      <c r="E77" s="21">
        <f t="shared" si="13"/>
        <v>1.0024123880495235</v>
      </c>
      <c r="F77" s="21">
        <f t="shared" si="13"/>
        <v>1.0021448902854226</v>
      </c>
      <c r="G77" s="21">
        <f t="shared" si="13"/>
        <v>1.0018729275834111</v>
      </c>
      <c r="H77" s="21">
        <f t="shared" si="13"/>
        <v>1.0015986850412113</v>
      </c>
      <c r="I77" s="21">
        <f t="shared" si="13"/>
        <v>1.001325918440894</v>
      </c>
      <c r="J77" s="21">
        <f t="shared" si="13"/>
        <v>1.0010616448409875</v>
      </c>
      <c r="K77" s="21">
        <f t="shared" si="13"/>
        <v>1.0008128483425949</v>
      </c>
      <c r="L77" s="21">
        <f t="shared" si="13"/>
        <v>1.0005854742101616</v>
      </c>
      <c r="M77" s="21">
        <f t="shared" si="13"/>
        <v>1.0003836113209172</v>
      </c>
      <c r="N77" s="21">
        <f t="shared" si="13"/>
        <v>1.0002100749664575</v>
      </c>
      <c r="O77" s="21">
        <f t="shared" si="13"/>
        <v>1.0000684781225062</v>
      </c>
      <c r="P77" s="21">
        <f t="shared" si="13"/>
        <v>0.99996219891269811</v>
      </c>
      <c r="Q77" s="21">
        <f t="shared" si="13"/>
        <v>0.99989400286998953</v>
      </c>
      <c r="R77" s="21">
        <f t="shared" si="13"/>
        <v>0.99986500350484298</v>
      </c>
      <c r="S77" s="21">
        <f t="shared" si="13"/>
        <v>0.99987371103865919</v>
      </c>
      <c r="T77" s="21">
        <f t="shared" si="13"/>
        <v>0.99991582800423884</v>
      </c>
      <c r="U77" s="21">
        <f t="shared" si="13"/>
        <v>0.99998301403153611</v>
      </c>
      <c r="V77" s="21">
        <f t="shared" si="4"/>
        <v>1.0000634403852295</v>
      </c>
      <c r="W77" s="21">
        <f t="shared" si="4"/>
        <v>1.0001449839902954</v>
      </c>
      <c r="X77" s="22">
        <f t="shared" si="4"/>
        <v>1.00021814816323</v>
      </c>
    </row>
    <row r="78" spans="1:24" s="4" customFormat="1" x14ac:dyDescent="0.2">
      <c r="A78" s="6" t="s">
        <v>22</v>
      </c>
      <c r="B78" s="13">
        <v>2018</v>
      </c>
      <c r="C78" s="7">
        <v>2019</v>
      </c>
      <c r="D78" s="7">
        <v>2020</v>
      </c>
      <c r="E78" s="7">
        <v>2021</v>
      </c>
      <c r="F78" s="7">
        <v>2022</v>
      </c>
      <c r="G78" s="7">
        <v>2023</v>
      </c>
      <c r="H78" s="7">
        <v>2024</v>
      </c>
      <c r="I78" s="7">
        <v>2025</v>
      </c>
      <c r="J78" s="7">
        <v>2026</v>
      </c>
      <c r="K78" s="7">
        <v>2027</v>
      </c>
      <c r="L78" s="7">
        <v>2028</v>
      </c>
      <c r="M78" s="7">
        <v>2029</v>
      </c>
      <c r="N78" s="7">
        <v>2030</v>
      </c>
      <c r="O78" s="7">
        <v>2031</v>
      </c>
      <c r="P78" s="7">
        <v>2032</v>
      </c>
      <c r="Q78" s="7">
        <v>2033</v>
      </c>
      <c r="R78" s="7">
        <v>2034</v>
      </c>
      <c r="S78" s="7">
        <v>2035</v>
      </c>
      <c r="T78" s="7">
        <v>2036</v>
      </c>
      <c r="U78" s="7">
        <v>2037</v>
      </c>
      <c r="V78" s="7">
        <v>2038</v>
      </c>
      <c r="W78" s="7">
        <v>2039</v>
      </c>
      <c r="X78" s="7">
        <v>2040</v>
      </c>
    </row>
    <row r="79" spans="1:24" x14ac:dyDescent="0.2">
      <c r="A79" s="14" t="s">
        <v>25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11"/>
      <c r="C80" s="19">
        <f t="shared" ref="C80:X80" si="14">C30/B30</f>
        <v>1.0053452877595093</v>
      </c>
      <c r="D80" s="19">
        <f t="shared" si="14"/>
        <v>0.99745919602736977</v>
      </c>
      <c r="E80" s="19">
        <f t="shared" si="14"/>
        <v>0.99302946240499879</v>
      </c>
      <c r="F80" s="19">
        <f t="shared" si="14"/>
        <v>0.9864854248312277</v>
      </c>
      <c r="G80" s="19">
        <f t="shared" si="14"/>
        <v>0.98292396534416915</v>
      </c>
      <c r="H80" s="19">
        <f t="shared" si="14"/>
        <v>0.98245019011979995</v>
      </c>
      <c r="I80" s="19">
        <f t="shared" si="14"/>
        <v>0.98211175978703658</v>
      </c>
      <c r="J80" s="19">
        <f t="shared" si="14"/>
        <v>0.9821276878281977</v>
      </c>
      <c r="K80" s="19">
        <f t="shared" si="14"/>
        <v>0.98260376795744897</v>
      </c>
      <c r="L80" s="19">
        <f t="shared" si="14"/>
        <v>0.98365562066955903</v>
      </c>
      <c r="M80" s="19">
        <f t="shared" si="14"/>
        <v>0.98535277793206733</v>
      </c>
      <c r="N80" s="19">
        <f t="shared" si="14"/>
        <v>0.98766543000841378</v>
      </c>
      <c r="O80" s="19">
        <f t="shared" si="14"/>
        <v>0.99049402732359415</v>
      </c>
      <c r="P80" s="19">
        <f t="shared" si="14"/>
        <v>0.99374058313094626</v>
      </c>
      <c r="Q80" s="19">
        <f t="shared" si="14"/>
        <v>0.99726398663347948</v>
      </c>
      <c r="R80" s="19">
        <f t="shared" si="14"/>
        <v>1.0009281451955028</v>
      </c>
      <c r="S80" s="19">
        <f t="shared" si="14"/>
        <v>1.0045847873699973</v>
      </c>
      <c r="T80" s="19">
        <f t="shared" si="14"/>
        <v>1.0080033581122612</v>
      </c>
      <c r="U80" s="19">
        <f t="shared" si="14"/>
        <v>1.010897324217173</v>
      </c>
      <c r="V80" s="19">
        <f t="shared" si="14"/>
        <v>1.012974074969262</v>
      </c>
      <c r="W80" s="19">
        <f t="shared" si="14"/>
        <v>1.0140279022673704</v>
      </c>
      <c r="X80" s="20">
        <f t="shared" si="14"/>
        <v>1.0139832095087462</v>
      </c>
    </row>
    <row r="81" spans="1:24" x14ac:dyDescent="0.2">
      <c r="A81" s="15" t="s">
        <v>2</v>
      </c>
      <c r="B81" s="11"/>
      <c r="C81" s="19">
        <f t="shared" ref="C81:R81" si="15">C31/B31</f>
        <v>0.98031346852032231</v>
      </c>
      <c r="D81" s="19">
        <f t="shared" si="15"/>
        <v>0.98579852366792287</v>
      </c>
      <c r="E81" s="19">
        <f t="shared" si="15"/>
        <v>0.9984367927311778</v>
      </c>
      <c r="F81" s="19">
        <f t="shared" ref="F81" si="16">F31/E31</f>
        <v>1.0096582357475863</v>
      </c>
      <c r="G81" s="19">
        <f t="shared" si="15"/>
        <v>1.0097767241974833</v>
      </c>
      <c r="H81" s="19">
        <f t="shared" si="15"/>
        <v>1.0049814568105715</v>
      </c>
      <c r="I81" s="19">
        <f t="shared" si="15"/>
        <v>0.99864392084223796</v>
      </c>
      <c r="J81" s="19">
        <f t="shared" si="15"/>
        <v>0.99312788132096796</v>
      </c>
      <c r="K81" s="19">
        <f t="shared" si="15"/>
        <v>0.9866555643659497</v>
      </c>
      <c r="L81" s="19">
        <f t="shared" si="15"/>
        <v>0.98314328028690112</v>
      </c>
      <c r="M81" s="19">
        <f t="shared" si="15"/>
        <v>0.98267550270648718</v>
      </c>
      <c r="N81" s="19">
        <f t="shared" si="15"/>
        <v>0.98234354482045105</v>
      </c>
      <c r="O81" s="19">
        <f t="shared" si="15"/>
        <v>0.9823618256204899</v>
      </c>
      <c r="P81" s="19">
        <f t="shared" si="15"/>
        <v>0.9828364524610379</v>
      </c>
      <c r="Q81" s="19">
        <f t="shared" si="15"/>
        <v>0.98388127926862401</v>
      </c>
      <c r="R81" s="19">
        <f t="shared" si="15"/>
        <v>0.98555642194010573</v>
      </c>
      <c r="S81" s="19">
        <f t="shared" ref="S81:X91" si="17">S31/R31</f>
        <v>0.98783982857908126</v>
      </c>
      <c r="T81" s="19">
        <f t="shared" si="17"/>
        <v>0.99063724702942724</v>
      </c>
      <c r="U81" s="19">
        <f t="shared" si="17"/>
        <v>0.99383321683327575</v>
      </c>
      <c r="V81" s="19">
        <f t="shared" si="17"/>
        <v>0.99730740305273968</v>
      </c>
      <c r="W81" s="19">
        <f t="shared" si="17"/>
        <v>1.0009261540814505</v>
      </c>
      <c r="X81" s="20">
        <f t="shared" si="17"/>
        <v>1.0045309847198642</v>
      </c>
    </row>
    <row r="82" spans="1:24" x14ac:dyDescent="0.2">
      <c r="A82" s="15" t="s">
        <v>3</v>
      </c>
      <c r="B82" s="11"/>
      <c r="C82" s="19">
        <f t="shared" ref="C82" si="18">C32/B32</f>
        <v>1.050848264437632</v>
      </c>
      <c r="D82" s="19">
        <f t="shared" ref="D82:R82" si="19">D32/C32</f>
        <v>1.0375288777756639</v>
      </c>
      <c r="E82" s="19">
        <f t="shared" si="19"/>
        <v>1.0164353561867039</v>
      </c>
      <c r="F82" s="19">
        <f t="shared" si="19"/>
        <v>0.99488331975986999</v>
      </c>
      <c r="G82" s="19">
        <f t="shared" si="19"/>
        <v>0.9818492677535231</v>
      </c>
      <c r="H82" s="19">
        <f t="shared" si="19"/>
        <v>0.98017342972226618</v>
      </c>
      <c r="I82" s="19">
        <f t="shared" si="19"/>
        <v>0.9856798825678591</v>
      </c>
      <c r="J82" s="19">
        <f t="shared" si="19"/>
        <v>0.9984597963144346</v>
      </c>
      <c r="K82" s="19">
        <f t="shared" si="19"/>
        <v>1.0096000962744698</v>
      </c>
      <c r="L82" s="19">
        <f t="shared" si="19"/>
        <v>1.0097183116397597</v>
      </c>
      <c r="M82" s="19">
        <f t="shared" si="19"/>
        <v>1.0049581632616558</v>
      </c>
      <c r="N82" s="19">
        <f t="shared" si="19"/>
        <v>0.99866156447450383</v>
      </c>
      <c r="O82" s="19">
        <f t="shared" si="19"/>
        <v>0.99318479124858761</v>
      </c>
      <c r="P82" s="19">
        <f t="shared" si="19"/>
        <v>0.98675516891152293</v>
      </c>
      <c r="Q82" s="19">
        <f t="shared" si="19"/>
        <v>0.98326765388902937</v>
      </c>
      <c r="R82" s="19">
        <f t="shared" si="19"/>
        <v>0.98280536793590434</v>
      </c>
      <c r="S82" s="19">
        <f t="shared" si="17"/>
        <v>0.9824744305083789</v>
      </c>
      <c r="T82" s="19">
        <f t="shared" si="17"/>
        <v>0.98249508697867383</v>
      </c>
      <c r="U82" s="19">
        <f t="shared" si="17"/>
        <v>0.98297081742025916</v>
      </c>
      <c r="V82" s="19">
        <f t="shared" si="17"/>
        <v>0.98400858375908351</v>
      </c>
      <c r="W82" s="19">
        <f t="shared" si="17"/>
        <v>0.9856715274768465</v>
      </c>
      <c r="X82" s="20">
        <f t="shared" si="17"/>
        <v>0.98793953819350722</v>
      </c>
    </row>
    <row r="83" spans="1:24" x14ac:dyDescent="0.2">
      <c r="A83" s="15" t="s">
        <v>4</v>
      </c>
      <c r="B83" s="11"/>
      <c r="C83" s="19">
        <f t="shared" ref="C83" si="20">C33/B33</f>
        <v>1.0134840561492651</v>
      </c>
      <c r="D83" s="19">
        <f t="shared" ref="D83:R83" si="21">D33/C33</f>
        <v>1.0217311555594375</v>
      </c>
      <c r="E83" s="19">
        <f t="shared" si="21"/>
        <v>1.03162987912257</v>
      </c>
      <c r="F83" s="19">
        <f t="shared" si="21"/>
        <v>1.0442997066573858</v>
      </c>
      <c r="G83" s="19">
        <f t="shared" si="21"/>
        <v>1.05420197740113</v>
      </c>
      <c r="H83" s="19">
        <f t="shared" si="21"/>
        <v>1.0499775130358531</v>
      </c>
      <c r="I83" s="19">
        <f t="shared" si="21"/>
        <v>1.0368527074544158</v>
      </c>
      <c r="J83" s="19">
        <f t="shared" si="21"/>
        <v>1.0162754238679714</v>
      </c>
      <c r="K83" s="19">
        <f t="shared" si="21"/>
        <v>0.9949554134060824</v>
      </c>
      <c r="L83" s="19">
        <f t="shared" si="21"/>
        <v>0.98206468133697788</v>
      </c>
      <c r="M83" s="19">
        <f t="shared" si="21"/>
        <v>0.98040901724807183</v>
      </c>
      <c r="N83" s="19">
        <f t="shared" si="21"/>
        <v>0.98586225507950376</v>
      </c>
      <c r="O83" s="19">
        <f t="shared" si="21"/>
        <v>0.99849985863013502</v>
      </c>
      <c r="P83" s="19">
        <f t="shared" si="21"/>
        <v>1.0095103598534036</v>
      </c>
      <c r="Q83" s="19">
        <f t="shared" si="21"/>
        <v>1.0096297977027842</v>
      </c>
      <c r="R83" s="19">
        <f t="shared" si="21"/>
        <v>1.0049211570824139</v>
      </c>
      <c r="S83" s="19">
        <f t="shared" si="17"/>
        <v>0.99869165263817772</v>
      </c>
      <c r="T83" s="19">
        <f t="shared" si="17"/>
        <v>0.99327689901595528</v>
      </c>
      <c r="U83" s="19">
        <f t="shared" si="17"/>
        <v>0.9869189968331511</v>
      </c>
      <c r="V83" s="19">
        <f t="shared" si="17"/>
        <v>0.98347204060672666</v>
      </c>
      <c r="W83" s="19">
        <f t="shared" si="17"/>
        <v>0.98301870228868027</v>
      </c>
      <c r="X83" s="20">
        <f t="shared" si="17"/>
        <v>0.98269744908305778</v>
      </c>
    </row>
    <row r="84" spans="1:24" x14ac:dyDescent="0.2">
      <c r="A84" s="15" t="s">
        <v>5</v>
      </c>
      <c r="B84" s="11"/>
      <c r="C84" s="19">
        <f t="shared" ref="C84" si="22">C34/B34</f>
        <v>0.95790443754382448</v>
      </c>
      <c r="D84" s="19">
        <f t="shared" ref="D84:R84" si="23">D34/C34</f>
        <v>0.97908762742137212</v>
      </c>
      <c r="E84" s="19">
        <f t="shared" si="23"/>
        <v>0.99396546752139858</v>
      </c>
      <c r="F84" s="19">
        <f t="shared" si="23"/>
        <v>1.0018954942254048</v>
      </c>
      <c r="G84" s="19">
        <f t="shared" si="23"/>
        <v>1.0053260860239042</v>
      </c>
      <c r="H84" s="19">
        <f t="shared" si="23"/>
        <v>1.0115708192600905</v>
      </c>
      <c r="I84" s="19">
        <f t="shared" si="23"/>
        <v>1.0214405338935504</v>
      </c>
      <c r="J84" s="19">
        <f t="shared" si="23"/>
        <v>1.0306772916593532</v>
      </c>
      <c r="K84" s="19">
        <f t="shared" si="23"/>
        <v>1.042945326101983</v>
      </c>
      <c r="L84" s="19">
        <f t="shared" si="23"/>
        <v>1.0525743529059202</v>
      </c>
      <c r="M84" s="19">
        <f t="shared" si="23"/>
        <v>1.0485558268817321</v>
      </c>
      <c r="N84" s="19">
        <f t="shared" si="23"/>
        <v>1.0358831812382621</v>
      </c>
      <c r="O84" s="19">
        <f t="shared" si="23"/>
        <v>1.0159221167207428</v>
      </c>
      <c r="P84" s="19">
        <f t="shared" si="23"/>
        <v>0.99520693059972909</v>
      </c>
      <c r="Q84" s="19">
        <f t="shared" si="23"/>
        <v>0.98268644314263165</v>
      </c>
      <c r="R84" s="19">
        <f t="shared" si="23"/>
        <v>0.98109780537013769</v>
      </c>
      <c r="S84" s="19">
        <f t="shared" si="17"/>
        <v>0.98640132384120804</v>
      </c>
      <c r="T84" s="19">
        <f t="shared" si="17"/>
        <v>0.99865965563460146</v>
      </c>
      <c r="U84" s="19">
        <f t="shared" si="17"/>
        <v>1.0093390075488999</v>
      </c>
      <c r="V84" s="19">
        <f t="shared" si="17"/>
        <v>1.0094519695359485</v>
      </c>
      <c r="W84" s="19">
        <f t="shared" si="17"/>
        <v>1.0048826732936835</v>
      </c>
      <c r="X84" s="20">
        <f t="shared" si="17"/>
        <v>0.99884123560517235</v>
      </c>
    </row>
    <row r="85" spans="1:24" x14ac:dyDescent="0.2">
      <c r="A85" s="15" t="s">
        <v>6</v>
      </c>
      <c r="B85" s="11"/>
      <c r="C85" s="19">
        <f t="shared" ref="C85" si="24">C35/B35</f>
        <v>0.97695670718703354</v>
      </c>
      <c r="D85" s="19">
        <f t="shared" ref="D85:R85" si="25">D35/C35</f>
        <v>0.96029363840625692</v>
      </c>
      <c r="E85" s="19">
        <f t="shared" si="25"/>
        <v>0.94672559704352233</v>
      </c>
      <c r="F85" s="19">
        <f t="shared" si="25"/>
        <v>0.94738087806015869</v>
      </c>
      <c r="G85" s="19">
        <f t="shared" si="25"/>
        <v>0.95040714872786392</v>
      </c>
      <c r="H85" s="19">
        <f t="shared" si="25"/>
        <v>0.95889208052054919</v>
      </c>
      <c r="I85" s="19">
        <f t="shared" si="25"/>
        <v>0.97899496030019684</v>
      </c>
      <c r="J85" s="19">
        <f t="shared" si="25"/>
        <v>0.99448490247124255</v>
      </c>
      <c r="K85" s="19">
        <f t="shared" si="25"/>
        <v>1.0020138295202516</v>
      </c>
      <c r="L85" s="19">
        <f t="shared" si="25"/>
        <v>1.0052698239455262</v>
      </c>
      <c r="M85" s="19">
        <f t="shared" si="25"/>
        <v>1.0111872728819533</v>
      </c>
      <c r="N85" s="19">
        <f t="shared" si="25"/>
        <v>1.0205545172462835</v>
      </c>
      <c r="O85" s="19">
        <f t="shared" si="25"/>
        <v>1.0293402948161816</v>
      </c>
      <c r="P85" s="19">
        <f t="shared" si="25"/>
        <v>1.0410397812432068</v>
      </c>
      <c r="Q85" s="19">
        <f t="shared" si="25"/>
        <v>1.050282082280104</v>
      </c>
      <c r="R85" s="19">
        <f t="shared" si="25"/>
        <v>1.0465458997438049</v>
      </c>
      <c r="S85" s="19">
        <f t="shared" si="17"/>
        <v>1.0345020663911479</v>
      </c>
      <c r="T85" s="19">
        <f t="shared" si="17"/>
        <v>1.0154192118353567</v>
      </c>
      <c r="U85" s="19">
        <f t="shared" si="17"/>
        <v>0.99557234324730792</v>
      </c>
      <c r="V85" s="19">
        <f t="shared" si="17"/>
        <v>0.98357939018269025</v>
      </c>
      <c r="W85" s="19">
        <f t="shared" si="17"/>
        <v>0.98207238440851508</v>
      </c>
      <c r="X85" s="20">
        <f t="shared" si="17"/>
        <v>0.98716582480196113</v>
      </c>
    </row>
    <row r="86" spans="1:24" x14ac:dyDescent="0.2">
      <c r="A86" s="15" t="s">
        <v>7</v>
      </c>
      <c r="B86" s="11"/>
      <c r="C86" s="19">
        <f t="shared" ref="C86" si="26">C36/B36</f>
        <v>0.99691173015726109</v>
      </c>
      <c r="D86" s="19">
        <f t="shared" ref="D86:R86" si="27">D36/C36</f>
        <v>0.99321018158550978</v>
      </c>
      <c r="E86" s="19">
        <f t="shared" si="27"/>
        <v>0.99475131289077556</v>
      </c>
      <c r="F86" s="19">
        <f t="shared" si="27"/>
        <v>0.99146238157054012</v>
      </c>
      <c r="G86" s="19">
        <f t="shared" si="27"/>
        <v>0.98502309522698639</v>
      </c>
      <c r="H86" s="19">
        <f t="shared" si="27"/>
        <v>0.9765491781924972</v>
      </c>
      <c r="I86" s="19">
        <f t="shared" si="27"/>
        <v>0.96126510251750308</v>
      </c>
      <c r="J86" s="19">
        <f t="shared" si="27"/>
        <v>0.94848987521011185</v>
      </c>
      <c r="K86" s="19">
        <f t="shared" si="27"/>
        <v>0.94922354904832595</v>
      </c>
      <c r="L86" s="19">
        <f t="shared" si="27"/>
        <v>0.95225893907975112</v>
      </c>
      <c r="M86" s="19">
        <f t="shared" si="27"/>
        <v>0.9605456515062063</v>
      </c>
      <c r="N86" s="19">
        <f t="shared" si="27"/>
        <v>0.97996610915914339</v>
      </c>
      <c r="O86" s="19">
        <f t="shared" si="27"/>
        <v>0.99488083282206796</v>
      </c>
      <c r="P86" s="19">
        <f t="shared" si="27"/>
        <v>1.0021190851208408</v>
      </c>
      <c r="Q86" s="19">
        <f t="shared" si="27"/>
        <v>1.0052502542816324</v>
      </c>
      <c r="R86" s="19">
        <f t="shared" si="27"/>
        <v>1.0109408507817679</v>
      </c>
      <c r="S86" s="19">
        <f t="shared" si="17"/>
        <v>1.0199478547956617</v>
      </c>
      <c r="T86" s="19">
        <f t="shared" si="17"/>
        <v>1.028412012947725</v>
      </c>
      <c r="U86" s="19">
        <f t="shared" si="17"/>
        <v>1.0396986338139773</v>
      </c>
      <c r="V86" s="19">
        <f t="shared" si="17"/>
        <v>1.0486546799736878</v>
      </c>
      <c r="W86" s="19">
        <f t="shared" si="17"/>
        <v>1.0451139990995413</v>
      </c>
      <c r="X86" s="20">
        <f t="shared" si="17"/>
        <v>1.0335180748162669</v>
      </c>
    </row>
    <row r="87" spans="1:24" x14ac:dyDescent="0.2">
      <c r="A87" s="15" t="s">
        <v>8</v>
      </c>
      <c r="B87" s="11"/>
      <c r="C87" s="19">
        <f t="shared" ref="C87" si="28">C37/B37</f>
        <v>0.96255037928473319</v>
      </c>
      <c r="D87" s="19">
        <f t="shared" ref="D87:R87" si="29">D37/C37</f>
        <v>0.97504292798262548</v>
      </c>
      <c r="E87" s="19">
        <f t="shared" si="29"/>
        <v>0.98916063870350102</v>
      </c>
      <c r="F87" s="19">
        <f t="shared" si="29"/>
        <v>0.99122988245962629</v>
      </c>
      <c r="G87" s="19">
        <f t="shared" si="29"/>
        <v>0.99493197402619205</v>
      </c>
      <c r="H87" s="19">
        <f t="shared" si="29"/>
        <v>0.9961771582746457</v>
      </c>
      <c r="I87" s="19">
        <f t="shared" si="29"/>
        <v>0.9935810944318676</v>
      </c>
      <c r="J87" s="19">
        <f t="shared" si="29"/>
        <v>0.99494448737471308</v>
      </c>
      <c r="K87" s="19">
        <f t="shared" si="29"/>
        <v>0.99170075311418071</v>
      </c>
      <c r="L87" s="19">
        <f t="shared" si="29"/>
        <v>0.98535585333970621</v>
      </c>
      <c r="M87" s="19">
        <f t="shared" si="29"/>
        <v>0.97701040266495232</v>
      </c>
      <c r="N87" s="19">
        <f t="shared" si="29"/>
        <v>0.96196828197785267</v>
      </c>
      <c r="O87" s="19">
        <f t="shared" si="29"/>
        <v>0.94943049063150486</v>
      </c>
      <c r="P87" s="19">
        <f t="shared" si="29"/>
        <v>0.95020818904187199</v>
      </c>
      <c r="Q87" s="19">
        <f t="shared" si="29"/>
        <v>0.95324236257459083</v>
      </c>
      <c r="R87" s="19">
        <f t="shared" si="29"/>
        <v>0.96142430016015967</v>
      </c>
      <c r="S87" s="19">
        <f t="shared" si="17"/>
        <v>0.98050043432645551</v>
      </c>
      <c r="T87" s="19">
        <f t="shared" si="17"/>
        <v>0.99511972494041079</v>
      </c>
      <c r="U87" s="19">
        <f t="shared" si="17"/>
        <v>1.0022102662725314</v>
      </c>
      <c r="V87" s="19">
        <f t="shared" si="17"/>
        <v>1.0052779428136338</v>
      </c>
      <c r="W87" s="19">
        <f t="shared" si="17"/>
        <v>1.0108485676141949</v>
      </c>
      <c r="X87" s="20">
        <f t="shared" si="17"/>
        <v>1.01967054300235</v>
      </c>
    </row>
    <row r="88" spans="1:24" x14ac:dyDescent="0.2">
      <c r="A88" s="15" t="s">
        <v>9</v>
      </c>
      <c r="B88" s="11"/>
      <c r="C88" s="19">
        <f t="shared" ref="C88" si="30">C38/B38</f>
        <v>0.99219128335945028</v>
      </c>
      <c r="D88" s="19">
        <f t="shared" ref="D88:R88" si="31">D38/C38</f>
        <v>0.97293306977681071</v>
      </c>
      <c r="E88" s="19">
        <f t="shared" si="31"/>
        <v>0.96188296427409503</v>
      </c>
      <c r="F88" s="19">
        <f t="shared" si="31"/>
        <v>0.96065394631339185</v>
      </c>
      <c r="G88" s="19">
        <f t="shared" si="31"/>
        <v>0.96097520140243065</v>
      </c>
      <c r="H88" s="19">
        <f t="shared" si="31"/>
        <v>0.96240219112379644</v>
      </c>
      <c r="I88" s="19">
        <f t="shared" si="31"/>
        <v>0.97569001204650885</v>
      </c>
      <c r="J88" s="19">
        <f t="shared" si="31"/>
        <v>0.9893627761285253</v>
      </c>
      <c r="K88" s="19">
        <f t="shared" si="31"/>
        <v>0.99141058611821653</v>
      </c>
      <c r="L88" s="19">
        <f t="shared" si="31"/>
        <v>0.9950887802761188</v>
      </c>
      <c r="M88" s="19">
        <f t="shared" si="31"/>
        <v>0.9963155283149413</v>
      </c>
      <c r="N88" s="19">
        <f t="shared" si="31"/>
        <v>0.99374157371152316</v>
      </c>
      <c r="O88" s="19">
        <f t="shared" si="31"/>
        <v>0.99509273821254829</v>
      </c>
      <c r="P88" s="19">
        <f t="shared" si="31"/>
        <v>0.99187216788534494</v>
      </c>
      <c r="Q88" s="19">
        <f t="shared" si="31"/>
        <v>0.98558929416863461</v>
      </c>
      <c r="R88" s="19">
        <f t="shared" si="31"/>
        <v>0.97732266369449305</v>
      </c>
      <c r="S88" s="19">
        <f t="shared" si="17"/>
        <v>0.96242679290559408</v>
      </c>
      <c r="T88" s="19">
        <f t="shared" si="17"/>
        <v>0.95003463816616751</v>
      </c>
      <c r="U88" s="19">
        <f t="shared" si="17"/>
        <v>0.95084166335090015</v>
      </c>
      <c r="V88" s="19">
        <f t="shared" si="17"/>
        <v>0.95388709357855828</v>
      </c>
      <c r="W88" s="19">
        <f t="shared" si="17"/>
        <v>0.96200387481691307</v>
      </c>
      <c r="X88" s="20">
        <f t="shared" si="17"/>
        <v>0.98085649725085522</v>
      </c>
    </row>
    <row r="89" spans="1:24" x14ac:dyDescent="0.2">
      <c r="A89" s="15" t="s">
        <v>10</v>
      </c>
      <c r="B89" s="11"/>
      <c r="C89" s="19">
        <f t="shared" ref="C89" si="32">C39/B39</f>
        <v>1.0620808774606332</v>
      </c>
      <c r="D89" s="19">
        <f t="shared" ref="D89:R89" si="33">D39/C39</f>
        <v>1.0578497021455393</v>
      </c>
      <c r="E89" s="19">
        <f t="shared" si="33"/>
        <v>1.0449321119181298</v>
      </c>
      <c r="F89" s="19">
        <f t="shared" si="33"/>
        <v>1.0301001353303916</v>
      </c>
      <c r="G89" s="19">
        <f t="shared" si="33"/>
        <v>1.0119972257665821</v>
      </c>
      <c r="H89" s="19">
        <f t="shared" si="33"/>
        <v>0.99196487212548679</v>
      </c>
      <c r="I89" s="19">
        <f t="shared" si="33"/>
        <v>0.9734373650610173</v>
      </c>
      <c r="J89" s="19">
        <f t="shared" si="33"/>
        <v>0.96220292426594778</v>
      </c>
      <c r="K89" s="19">
        <f t="shared" si="33"/>
        <v>0.96099479410471367</v>
      </c>
      <c r="L89" s="19">
        <f t="shared" si="33"/>
        <v>0.96134406439621778</v>
      </c>
      <c r="M89" s="19">
        <f t="shared" si="33"/>
        <v>0.96278378229677009</v>
      </c>
      <c r="N89" s="19">
        <f t="shared" si="33"/>
        <v>0.97599059079944983</v>
      </c>
      <c r="O89" s="19">
        <f t="shared" si="33"/>
        <v>0.98956139048923664</v>
      </c>
      <c r="P89" s="19">
        <f t="shared" si="33"/>
        <v>0.9915910188613819</v>
      </c>
      <c r="Q89" s="19">
        <f t="shared" si="33"/>
        <v>0.99524015697768009</v>
      </c>
      <c r="R89" s="19">
        <f t="shared" si="33"/>
        <v>0.99645557194686984</v>
      </c>
      <c r="S89" s="19">
        <f t="shared" si="17"/>
        <v>0.99390322400089559</v>
      </c>
      <c r="T89" s="19">
        <f t="shared" si="17"/>
        <v>0.99524133338401732</v>
      </c>
      <c r="U89" s="19">
        <f t="shared" si="17"/>
        <v>0.99203426778497195</v>
      </c>
      <c r="V89" s="19">
        <f t="shared" si="17"/>
        <v>0.98580008898116567</v>
      </c>
      <c r="W89" s="19">
        <f t="shared" si="17"/>
        <v>0.97759484112863326</v>
      </c>
      <c r="X89" s="20">
        <f t="shared" si="17"/>
        <v>0.96280841933932604</v>
      </c>
    </row>
    <row r="90" spans="1:24" x14ac:dyDescent="0.2">
      <c r="A90" s="15" t="s">
        <v>11</v>
      </c>
      <c r="B90" s="11"/>
      <c r="C90" s="19">
        <f t="shared" ref="C90" si="34">C40/B40</f>
        <v>0.98766570959083544</v>
      </c>
      <c r="D90" s="19">
        <f t="shared" ref="D90:R90" si="35">D40/C40</f>
        <v>0.99792181956242754</v>
      </c>
      <c r="E90" s="19">
        <f t="shared" si="35"/>
        <v>1.015458619047831</v>
      </c>
      <c r="F90" s="19">
        <f t="shared" si="35"/>
        <v>1.0311725379011962</v>
      </c>
      <c r="G90" s="19">
        <f t="shared" si="35"/>
        <v>1.0489878886606701</v>
      </c>
      <c r="H90" s="19">
        <f t="shared" si="35"/>
        <v>1.0617136575952726</v>
      </c>
      <c r="I90" s="19">
        <f t="shared" si="35"/>
        <v>1.0579751066476393</v>
      </c>
      <c r="J90" s="19">
        <f t="shared" si="35"/>
        <v>1.0448993527414716</v>
      </c>
      <c r="K90" s="19">
        <f t="shared" si="35"/>
        <v>1.0301059408811226</v>
      </c>
      <c r="L90" s="19">
        <f t="shared" si="35"/>
        <v>1.0120748639330035</v>
      </c>
      <c r="M90" s="19">
        <f t="shared" si="35"/>
        <v>0.99213478682149159</v>
      </c>
      <c r="N90" s="19">
        <f t="shared" si="35"/>
        <v>0.97367897087367838</v>
      </c>
      <c r="O90" s="19">
        <f t="shared" si="35"/>
        <v>0.96248137891956609</v>
      </c>
      <c r="P90" s="19">
        <f t="shared" si="35"/>
        <v>0.96129422796168595</v>
      </c>
      <c r="Q90" s="19">
        <f t="shared" si="35"/>
        <v>0.96166316829238174</v>
      </c>
      <c r="R90" s="19">
        <f t="shared" si="35"/>
        <v>0.96312003194449258</v>
      </c>
      <c r="S90" s="19">
        <f t="shared" si="17"/>
        <v>0.97627335104588953</v>
      </c>
      <c r="T90" s="19">
        <f t="shared" si="17"/>
        <v>0.98976143236168446</v>
      </c>
      <c r="U90" s="19">
        <f t="shared" si="17"/>
        <v>0.99177325473110278</v>
      </c>
      <c r="V90" s="19">
        <f t="shared" si="17"/>
        <v>0.99540805822487577</v>
      </c>
      <c r="W90" s="19">
        <f t="shared" si="17"/>
        <v>0.99660968155322982</v>
      </c>
      <c r="X90" s="20">
        <f t="shared" si="17"/>
        <v>0.99406428742703057</v>
      </c>
    </row>
    <row r="91" spans="1:24" x14ac:dyDescent="0.2">
      <c r="A91" s="15" t="s">
        <v>12</v>
      </c>
      <c r="B91" s="11"/>
      <c r="C91" s="19">
        <f t="shared" ref="C91" si="36">C41/B41</f>
        <v>1.0255121775067206</v>
      </c>
      <c r="D91" s="19">
        <f t="shared" ref="D91:R91" si="37">D41/C41</f>
        <v>1.0310577475347082</v>
      </c>
      <c r="E91" s="19">
        <f t="shared" si="37"/>
        <v>1.0190645035943269</v>
      </c>
      <c r="F91" s="19">
        <f t="shared" si="37"/>
        <v>1.0096607564166726</v>
      </c>
      <c r="G91" s="19">
        <f t="shared" si="37"/>
        <v>0.99625144941005694</v>
      </c>
      <c r="H91" s="19">
        <f t="shared" si="37"/>
        <v>0.98785762622515816</v>
      </c>
      <c r="I91" s="19">
        <f t="shared" si="37"/>
        <v>0.99849652461847249</v>
      </c>
      <c r="J91" s="19">
        <f t="shared" si="37"/>
        <v>1.0157389531584493</v>
      </c>
      <c r="K91" s="19">
        <f t="shared" si="37"/>
        <v>1.031395118548275</v>
      </c>
      <c r="L91" s="19">
        <f t="shared" si="37"/>
        <v>1.0491542522397557</v>
      </c>
      <c r="M91" s="19">
        <f t="shared" si="37"/>
        <v>1.0618469540228315</v>
      </c>
      <c r="N91" s="19">
        <f t="shared" si="37"/>
        <v>1.0580864827179914</v>
      </c>
      <c r="O91" s="19">
        <f t="shared" si="37"/>
        <v>1.0449898794653441</v>
      </c>
      <c r="P91" s="19">
        <f t="shared" si="37"/>
        <v>1.0301898689263407</v>
      </c>
      <c r="Q91" s="19">
        <f t="shared" si="37"/>
        <v>1.0121992808940041</v>
      </c>
      <c r="R91" s="19">
        <f t="shared" si="37"/>
        <v>0.99233221062824994</v>
      </c>
      <c r="S91" s="19">
        <f t="shared" si="17"/>
        <v>0.97391492050357853</v>
      </c>
      <c r="T91" s="19">
        <f t="shared" si="17"/>
        <v>0.96273110524177163</v>
      </c>
      <c r="U91" s="19">
        <f t="shared" si="17"/>
        <v>0.9615605519030872</v>
      </c>
      <c r="V91" s="19">
        <f t="shared" si="17"/>
        <v>0.96195797882356171</v>
      </c>
      <c r="W91" s="19">
        <f t="shared" si="17"/>
        <v>0.96344413304261478</v>
      </c>
      <c r="X91" s="20">
        <f t="shared" si="17"/>
        <v>0.97656420288958079</v>
      </c>
    </row>
    <row r="92" spans="1:24" x14ac:dyDescent="0.2">
      <c r="A92" s="15" t="s">
        <v>13</v>
      </c>
      <c r="B92" s="11"/>
      <c r="C92" s="19">
        <f t="shared" ref="C92" si="38">C42/B42</f>
        <v>0.96317858561417447</v>
      </c>
      <c r="D92" s="19">
        <f t="shared" ref="D92:R92" si="39">D42/C42</f>
        <v>0.95700742286428719</v>
      </c>
      <c r="E92" s="19">
        <f t="shared" si="39"/>
        <v>0.96061386759730427</v>
      </c>
      <c r="F92" s="19">
        <f t="shared" si="39"/>
        <v>0.96981234357341328</v>
      </c>
      <c r="G92" s="19">
        <f t="shared" si="39"/>
        <v>0.99480748297763144</v>
      </c>
      <c r="H92" s="19">
        <f t="shared" si="39"/>
        <v>1.0259732365094099</v>
      </c>
      <c r="I92" s="19">
        <f t="shared" si="39"/>
        <v>1.0315241307084042</v>
      </c>
      <c r="J92" s="19">
        <f t="shared" si="39"/>
        <v>1.0193818306010929</v>
      </c>
      <c r="K92" s="19">
        <f t="shared" si="39"/>
        <v>1.0099399218755949</v>
      </c>
      <c r="L92" s="19">
        <f t="shared" si="39"/>
        <v>0.9965936438812254</v>
      </c>
      <c r="M92" s="19">
        <f t="shared" si="39"/>
        <v>0.98831616264167899</v>
      </c>
      <c r="N92" s="19">
        <f t="shared" si="39"/>
        <v>0.9989865138986912</v>
      </c>
      <c r="O92" s="19">
        <f t="shared" si="39"/>
        <v>1.0161847212920805</v>
      </c>
      <c r="P92" s="19">
        <f t="shared" si="39"/>
        <v>1.031784523971105</v>
      </c>
      <c r="Q92" s="19">
        <f t="shared" si="39"/>
        <v>1.0495040677262535</v>
      </c>
      <c r="R92" s="19">
        <f t="shared" si="39"/>
        <v>1.0621696713948485</v>
      </c>
      <c r="S92" s="19">
        <f>S42/R42</f>
        <v>1.0583669321794997</v>
      </c>
      <c r="T92" s="19">
        <f>T42/S42</f>
        <v>1.0452124035233341</v>
      </c>
      <c r="U92" s="19">
        <f>U42/T42</f>
        <v>1.0303810071294381</v>
      </c>
      <c r="V92" s="19">
        <f t="shared" ref="V92:X92" si="40">V42/U42</f>
        <v>1.0124177946594854</v>
      </c>
      <c r="W92" s="19">
        <f t="shared" si="40"/>
        <v>0.99261457632664929</v>
      </c>
      <c r="X92" s="20">
        <f t="shared" si="40"/>
        <v>0.97421967646964558</v>
      </c>
    </row>
    <row r="93" spans="1:24" x14ac:dyDescent="0.2">
      <c r="A93" s="15" t="s">
        <v>14</v>
      </c>
      <c r="B93" s="11"/>
      <c r="C93" s="19">
        <f t="shared" ref="C93:X93" si="41">C43/B43</f>
        <v>0.99457838321594239</v>
      </c>
      <c r="D93" s="19">
        <f t="shared" si="41"/>
        <v>0.99423560653206344</v>
      </c>
      <c r="E93" s="19">
        <f t="shared" si="41"/>
        <v>0.98792766825890088</v>
      </c>
      <c r="F93" s="19">
        <f t="shared" ref="F93" si="42">F43/E43</f>
        <v>0.98231009365244537</v>
      </c>
      <c r="G93" s="19">
        <f t="shared" si="41"/>
        <v>0.97548751594678329</v>
      </c>
      <c r="H93" s="19">
        <f t="shared" si="41"/>
        <v>0.96383699205978512</v>
      </c>
      <c r="I93" s="19">
        <f t="shared" si="41"/>
        <v>0.95741916334516552</v>
      </c>
      <c r="J93" s="19">
        <f t="shared" si="41"/>
        <v>0.9614758013748248</v>
      </c>
      <c r="K93" s="19">
        <f t="shared" si="41"/>
        <v>0.97077006596805238</v>
      </c>
      <c r="L93" s="19">
        <f t="shared" si="41"/>
        <v>0.99579903135390158</v>
      </c>
      <c r="M93" s="19">
        <f t="shared" si="41"/>
        <v>1.0268369345651889</v>
      </c>
      <c r="N93" s="19">
        <f t="shared" si="41"/>
        <v>1.0321664321594715</v>
      </c>
      <c r="O93" s="19">
        <f t="shared" si="41"/>
        <v>1.0198907517959159</v>
      </c>
      <c r="P93" s="19">
        <f t="shared" si="41"/>
        <v>1.0103874431272533</v>
      </c>
      <c r="Q93" s="19">
        <f t="shared" si="41"/>
        <v>0.99711431189115407</v>
      </c>
      <c r="R93" s="19">
        <f t="shared" si="41"/>
        <v>0.98900358785878584</v>
      </c>
      <c r="S93" s="19">
        <f t="shared" si="41"/>
        <v>0.99973613483352008</v>
      </c>
      <c r="T93" s="19">
        <f t="shared" si="41"/>
        <v>1.0168697015482069</v>
      </c>
      <c r="U93" s="19">
        <f t="shared" si="41"/>
        <v>1.0323963407242083</v>
      </c>
      <c r="V93" s="19">
        <f t="shared" si="41"/>
        <v>1.0500715092209258</v>
      </c>
      <c r="W93" s="19">
        <f t="shared" si="41"/>
        <v>1.0627059110263652</v>
      </c>
      <c r="X93" s="20">
        <f t="shared" si="41"/>
        <v>1.0588372582455534</v>
      </c>
    </row>
    <row r="94" spans="1:24" x14ac:dyDescent="0.2">
      <c r="A94" s="15" t="s">
        <v>15</v>
      </c>
      <c r="B94" s="11"/>
      <c r="C94" s="19">
        <f t="shared" ref="C94:X94" si="43">C44/B44</f>
        <v>1.0260737067106958</v>
      </c>
      <c r="D94" s="19">
        <f t="shared" si="43"/>
        <v>1.0255427459648294</v>
      </c>
      <c r="E94" s="19">
        <f t="shared" si="43"/>
        <v>1.0138881800272106</v>
      </c>
      <c r="F94" s="19">
        <f t="shared" ref="F94" si="44">F44/E44</f>
        <v>0.99352641427209198</v>
      </c>
      <c r="G94" s="19">
        <f t="shared" si="43"/>
        <v>0.99152414785476251</v>
      </c>
      <c r="H94" s="19">
        <f t="shared" si="43"/>
        <v>0.99592513698460139</v>
      </c>
      <c r="I94" s="19">
        <f t="shared" si="43"/>
        <v>0.995297153077081</v>
      </c>
      <c r="J94" s="19">
        <f t="shared" si="43"/>
        <v>0.98928022246705116</v>
      </c>
      <c r="K94" s="19">
        <f t="shared" si="43"/>
        <v>0.98364038627031181</v>
      </c>
      <c r="L94" s="19">
        <f t="shared" si="43"/>
        <v>0.97668564751326692</v>
      </c>
      <c r="M94" s="19">
        <f t="shared" si="43"/>
        <v>0.96490423284769156</v>
      </c>
      <c r="N94" s="19">
        <f t="shared" si="43"/>
        <v>0.95854112560370175</v>
      </c>
      <c r="O94" s="19">
        <f t="shared" si="43"/>
        <v>0.96279180434447487</v>
      </c>
      <c r="P94" s="19">
        <f t="shared" si="43"/>
        <v>0.97223276099116251</v>
      </c>
      <c r="Q94" s="19">
        <f t="shared" si="43"/>
        <v>0.99735072309149131</v>
      </c>
      <c r="R94" s="19">
        <f t="shared" si="43"/>
        <v>1.0282359022404575</v>
      </c>
      <c r="S94" s="19">
        <f t="shared" si="43"/>
        <v>1.0332259838190245</v>
      </c>
      <c r="T94" s="19">
        <f t="shared" si="43"/>
        <v>1.0207372493369149</v>
      </c>
      <c r="U94" s="19">
        <f t="shared" si="43"/>
        <v>1.0111319833500219</v>
      </c>
      <c r="V94" s="19">
        <f t="shared" si="43"/>
        <v>0.99795066873345761</v>
      </c>
      <c r="W94" s="19">
        <f t="shared" si="43"/>
        <v>0.99007018447412487</v>
      </c>
      <c r="X94" s="20">
        <f t="shared" si="43"/>
        <v>1.0008945951542763</v>
      </c>
    </row>
    <row r="95" spans="1:24" x14ac:dyDescent="0.2">
      <c r="A95" s="15" t="s">
        <v>16</v>
      </c>
      <c r="B95" s="11"/>
      <c r="C95" s="19">
        <f t="shared" ref="C95:X95" si="45">C45/B45</f>
        <v>1.0646108563525858</v>
      </c>
      <c r="D95" s="19">
        <f t="shared" si="45"/>
        <v>1.045861758792574</v>
      </c>
      <c r="E95" s="19">
        <f t="shared" si="45"/>
        <v>1.0533828258107218</v>
      </c>
      <c r="F95" s="19">
        <f t="shared" ref="F95" si="46">F45/E45</f>
        <v>1.0726427517245793</v>
      </c>
      <c r="G95" s="19">
        <f t="shared" si="45"/>
        <v>1.0518704008389232</v>
      </c>
      <c r="H95" s="19">
        <f t="shared" si="45"/>
        <v>1.028294249190844</v>
      </c>
      <c r="I95" s="19">
        <f t="shared" si="45"/>
        <v>1.0270393153249533</v>
      </c>
      <c r="J95" s="19">
        <f t="shared" si="45"/>
        <v>1.015880120309367</v>
      </c>
      <c r="K95" s="19">
        <f t="shared" si="45"/>
        <v>0.9961276761410699</v>
      </c>
      <c r="L95" s="19">
        <f t="shared" si="45"/>
        <v>0.99400568711841941</v>
      </c>
      <c r="M95" s="19">
        <f t="shared" si="45"/>
        <v>0.99808099619920743</v>
      </c>
      <c r="N95" s="19">
        <f t="shared" si="45"/>
        <v>0.99734292194286067</v>
      </c>
      <c r="O95" s="19">
        <f t="shared" si="45"/>
        <v>0.99139147339744216</v>
      </c>
      <c r="P95" s="19">
        <f t="shared" si="45"/>
        <v>0.98571095968572309</v>
      </c>
      <c r="Q95" s="19">
        <f t="shared" si="45"/>
        <v>0.97852270402349995</v>
      </c>
      <c r="R95" s="19">
        <f t="shared" si="45"/>
        <v>0.96650410263122555</v>
      </c>
      <c r="S95" s="19">
        <f t="shared" si="45"/>
        <v>0.96021815904997754</v>
      </c>
      <c r="T95" s="19">
        <f t="shared" si="45"/>
        <v>0.96481774205660886</v>
      </c>
      <c r="U95" s="19">
        <f t="shared" si="45"/>
        <v>0.97454005607984073</v>
      </c>
      <c r="V95" s="19">
        <f t="shared" si="45"/>
        <v>0.99985779350057857</v>
      </c>
      <c r="W95" s="19">
        <f t="shared" si="45"/>
        <v>1.0305319864007871</v>
      </c>
      <c r="X95" s="20">
        <f t="shared" si="45"/>
        <v>1.0349437361041789</v>
      </c>
    </row>
    <row r="96" spans="1:24" x14ac:dyDescent="0.2">
      <c r="A96" s="15" t="s">
        <v>17</v>
      </c>
      <c r="B96" s="11"/>
      <c r="C96" s="19">
        <f t="shared" ref="C96:X96" si="47">C46/B46</f>
        <v>1.0125122703203417</v>
      </c>
      <c r="D96" s="19">
        <f t="shared" si="47"/>
        <v>1.0331027937843078</v>
      </c>
      <c r="E96" s="19">
        <f t="shared" si="47"/>
        <v>1.0490759434694827</v>
      </c>
      <c r="F96" s="19">
        <f t="shared" ref="F96" si="48">F46/E46</f>
        <v>1.0516339354615178</v>
      </c>
      <c r="G96" s="19">
        <f t="shared" si="47"/>
        <v>1.0633884233163011</v>
      </c>
      <c r="H96" s="19">
        <f t="shared" si="47"/>
        <v>1.0694453050624997</v>
      </c>
      <c r="I96" s="19">
        <f t="shared" si="47"/>
        <v>1.0499344215666135</v>
      </c>
      <c r="J96" s="19">
        <f t="shared" si="47"/>
        <v>1.0580698242603936</v>
      </c>
      <c r="K96" s="19">
        <f t="shared" si="47"/>
        <v>1.0775732086636574</v>
      </c>
      <c r="L96" s="19">
        <f t="shared" si="47"/>
        <v>1.0558402214160152</v>
      </c>
      <c r="M96" s="19">
        <f t="shared" si="47"/>
        <v>1.0315100748056927</v>
      </c>
      <c r="N96" s="19">
        <f t="shared" si="47"/>
        <v>1.0292930558024531</v>
      </c>
      <c r="O96" s="19">
        <f t="shared" si="47"/>
        <v>1.0187367648415313</v>
      </c>
      <c r="P96" s="19">
        <f t="shared" si="47"/>
        <v>1.0002273252677814</v>
      </c>
      <c r="Q96" s="19">
        <f t="shared" si="47"/>
        <v>0.9978794217235043</v>
      </c>
      <c r="R96" s="19">
        <f t="shared" si="47"/>
        <v>1.0013317969414994</v>
      </c>
      <c r="S96" s="19">
        <f t="shared" si="47"/>
        <v>1.0004105731253867</v>
      </c>
      <c r="T96" s="19">
        <f t="shared" si="47"/>
        <v>0.99464354527938348</v>
      </c>
      <c r="U96" s="19">
        <f t="shared" si="47"/>
        <v>0.98890976715353918</v>
      </c>
      <c r="V96" s="19">
        <f t="shared" si="47"/>
        <v>0.98125153037737878</v>
      </c>
      <c r="W96" s="19">
        <f t="shared" si="47"/>
        <v>0.96876572094768865</v>
      </c>
      <c r="X96" s="20">
        <f t="shared" si="47"/>
        <v>0.96268324547991047</v>
      </c>
    </row>
    <row r="97" spans="1:24" x14ac:dyDescent="0.2">
      <c r="A97" s="15" t="s">
        <v>18</v>
      </c>
      <c r="B97" s="11"/>
      <c r="C97" s="19">
        <f t="shared" ref="C97:X97" si="49">C47/B47</f>
        <v>1.0007356483807965</v>
      </c>
      <c r="D97" s="19">
        <f t="shared" si="49"/>
        <v>0.99505614254875263</v>
      </c>
      <c r="E97" s="19">
        <f t="shared" si="49"/>
        <v>0.98919953801492089</v>
      </c>
      <c r="F97" s="19">
        <f t="shared" ref="F97" si="50">F47/E47</f>
        <v>0.9929104124372824</v>
      </c>
      <c r="G97" s="19">
        <f t="shared" si="49"/>
        <v>1.0050956088775889</v>
      </c>
      <c r="H97" s="19">
        <f t="shared" si="49"/>
        <v>1.0216176904591256</v>
      </c>
      <c r="I97" s="19">
        <f t="shared" si="49"/>
        <v>1.0431458726670586</v>
      </c>
      <c r="J97" s="19">
        <f t="shared" si="49"/>
        <v>1.0580660475328605</v>
      </c>
      <c r="K97" s="19">
        <f t="shared" si="49"/>
        <v>1.0587352776219854</v>
      </c>
      <c r="L97" s="19">
        <f t="shared" si="49"/>
        <v>1.0706185134663859</v>
      </c>
      <c r="M97" s="19">
        <f t="shared" si="49"/>
        <v>1.0764171793307054</v>
      </c>
      <c r="N97" s="19">
        <f t="shared" si="49"/>
        <v>1.0552637929647548</v>
      </c>
      <c r="O97" s="19">
        <f t="shared" si="49"/>
        <v>1.0648749110656155</v>
      </c>
      <c r="P97" s="19">
        <f t="shared" si="49"/>
        <v>1.0850093401873491</v>
      </c>
      <c r="Q97" s="19">
        <f t="shared" si="49"/>
        <v>1.0613960677863861</v>
      </c>
      <c r="R97" s="19">
        <f t="shared" si="49"/>
        <v>1.0355882736002084</v>
      </c>
      <c r="S97" s="19">
        <f t="shared" si="49"/>
        <v>1.031792807959778</v>
      </c>
      <c r="T97" s="19">
        <f t="shared" si="49"/>
        <v>1.022607775456948</v>
      </c>
      <c r="U97" s="19">
        <f t="shared" si="49"/>
        <v>1.006420276153144</v>
      </c>
      <c r="V97" s="19">
        <f t="shared" si="49"/>
        <v>1.0036149475253895</v>
      </c>
      <c r="W97" s="19">
        <f t="shared" si="49"/>
        <v>1.0059647692406719</v>
      </c>
      <c r="X97" s="20">
        <f t="shared" si="49"/>
        <v>1.004806974512104</v>
      </c>
    </row>
    <row r="98" spans="1:24" x14ac:dyDescent="0.2">
      <c r="A98" s="15" t="s">
        <v>19</v>
      </c>
      <c r="B98" s="11"/>
      <c r="C98" s="19">
        <f t="shared" ref="C98:X98" si="51">C48/B48</f>
        <v>1.0298573437813945</v>
      </c>
      <c r="D98" s="19">
        <f t="shared" si="51"/>
        <v>1.0438582800062433</v>
      </c>
      <c r="E98" s="19">
        <f t="shared" si="51"/>
        <v>1.0392867822966507</v>
      </c>
      <c r="F98" s="19">
        <f t="shared" ref="F98" si="52">F48/E48</f>
        <v>1.0316632497692095</v>
      </c>
      <c r="G98" s="19">
        <f t="shared" si="51"/>
        <v>1.0191051714119699</v>
      </c>
      <c r="H98" s="19">
        <f t="shared" si="51"/>
        <v>1.0073437179282505</v>
      </c>
      <c r="I98" s="19">
        <f t="shared" si="51"/>
        <v>1.001064094727071</v>
      </c>
      <c r="J98" s="19">
        <f t="shared" si="51"/>
        <v>0.99863171702551112</v>
      </c>
      <c r="K98" s="19">
        <f t="shared" si="51"/>
        <v>1.0036688521248769</v>
      </c>
      <c r="L98" s="19">
        <f t="shared" si="51"/>
        <v>1.0171376995543522</v>
      </c>
      <c r="M98" s="19">
        <f t="shared" si="51"/>
        <v>1.0340750271757215</v>
      </c>
      <c r="N98" s="19">
        <f t="shared" si="51"/>
        <v>1.0566794671014523</v>
      </c>
      <c r="O98" s="19">
        <f t="shared" si="51"/>
        <v>1.0702568267180996</v>
      </c>
      <c r="P98" s="19">
        <f t="shared" si="51"/>
        <v>1.067703047490776</v>
      </c>
      <c r="Q98" s="19">
        <f t="shared" si="51"/>
        <v>1.0802174666204727</v>
      </c>
      <c r="R98" s="19">
        <f t="shared" si="51"/>
        <v>1.0857737316918725</v>
      </c>
      <c r="S98" s="19">
        <f t="shared" si="51"/>
        <v>1.061524362071969</v>
      </c>
      <c r="T98" s="19">
        <f t="shared" si="51"/>
        <v>1.0740410411553172</v>
      </c>
      <c r="U98" s="19">
        <f t="shared" si="51"/>
        <v>1.0956958459831661</v>
      </c>
      <c r="V98" s="19">
        <f t="shared" si="51"/>
        <v>1.0682939842603709</v>
      </c>
      <c r="W98" s="19">
        <f t="shared" si="51"/>
        <v>1.0396883052021022</v>
      </c>
      <c r="X98" s="20">
        <f t="shared" si="51"/>
        <v>1.0339208803925957</v>
      </c>
    </row>
    <row r="99" spans="1:24" x14ac:dyDescent="0.2">
      <c r="A99" s="15" t="s">
        <v>20</v>
      </c>
      <c r="B99" s="11"/>
      <c r="C99" s="19">
        <f t="shared" ref="C99:X99" si="53">C49/B49</f>
        <v>1.1048229718427656</v>
      </c>
      <c r="D99" s="19">
        <f t="shared" si="53"/>
        <v>1.0627050214483977</v>
      </c>
      <c r="E99" s="19">
        <f t="shared" si="53"/>
        <v>1.0404843879852783</v>
      </c>
      <c r="F99" s="19">
        <f t="shared" ref="F99" si="54">F49/E49</f>
        <v>1.0360565951620264</v>
      </c>
      <c r="G99" s="19">
        <f t="shared" si="53"/>
        <v>1.0409140969162995</v>
      </c>
      <c r="H99" s="19">
        <f t="shared" si="53"/>
        <v>1.0441199809554038</v>
      </c>
      <c r="I99" s="19">
        <f t="shared" si="53"/>
        <v>1.0515782540406344</v>
      </c>
      <c r="J99" s="19">
        <f t="shared" si="53"/>
        <v>1.051650204769935</v>
      </c>
      <c r="K99" s="19">
        <f t="shared" si="53"/>
        <v>1.0413707793100289</v>
      </c>
      <c r="L99" s="19">
        <f t="shared" si="53"/>
        <v>1.0267487901451826</v>
      </c>
      <c r="M99" s="19">
        <f t="shared" si="53"/>
        <v>1.0143114234295998</v>
      </c>
      <c r="N99" s="19">
        <f t="shared" si="53"/>
        <v>1.0099273403176749</v>
      </c>
      <c r="O99" s="19">
        <f t="shared" si="53"/>
        <v>1.0097879282218598</v>
      </c>
      <c r="P99" s="19">
        <f t="shared" si="53"/>
        <v>1.0168592850337599</v>
      </c>
      <c r="Q99" s="19">
        <f t="shared" si="53"/>
        <v>1.0321818478083755</v>
      </c>
      <c r="R99" s="19">
        <f t="shared" si="53"/>
        <v>1.0497671481569184</v>
      </c>
      <c r="S99" s="19">
        <f t="shared" si="53"/>
        <v>1.0739125531035001</v>
      </c>
      <c r="T99" s="19">
        <f t="shared" si="53"/>
        <v>1.0852441799404866</v>
      </c>
      <c r="U99" s="19">
        <f t="shared" si="53"/>
        <v>1.0778709677419356</v>
      </c>
      <c r="V99" s="19">
        <f t="shared" si="53"/>
        <v>1.0921470042497157</v>
      </c>
      <c r="W99" s="19">
        <f t="shared" si="53"/>
        <v>1.0974981503302004</v>
      </c>
      <c r="X99" s="20">
        <f t="shared" si="53"/>
        <v>1.0678634740705599</v>
      </c>
    </row>
    <row r="100" spans="1:24" x14ac:dyDescent="0.2">
      <c r="A100" s="15" t="s">
        <v>21</v>
      </c>
      <c r="B100" s="11"/>
      <c r="C100" s="19">
        <f t="shared" ref="C100:X100" si="55">C50/B50</f>
        <v>0.95702306079664567</v>
      </c>
      <c r="D100" s="19">
        <f t="shared" si="55"/>
        <v>1.1084337349397591</v>
      </c>
      <c r="E100" s="19">
        <f t="shared" si="55"/>
        <v>1.2341897233201582</v>
      </c>
      <c r="F100" s="19">
        <f t="shared" ref="F100" si="56">F50/E50</f>
        <v>1.1961569255404323</v>
      </c>
      <c r="G100" s="19">
        <f t="shared" si="55"/>
        <v>1.1398929049531459</v>
      </c>
      <c r="H100" s="19">
        <f t="shared" si="55"/>
        <v>1.098062243100411</v>
      </c>
      <c r="I100" s="19">
        <f t="shared" si="55"/>
        <v>1.0641711229946524</v>
      </c>
      <c r="J100" s="19">
        <f t="shared" si="55"/>
        <v>1.0537688442211055</v>
      </c>
      <c r="K100" s="19">
        <f t="shared" si="55"/>
        <v>1.0534096328087745</v>
      </c>
      <c r="L100" s="19">
        <f t="shared" si="55"/>
        <v>1.0588501584427343</v>
      </c>
      <c r="M100" s="19">
        <f t="shared" si="55"/>
        <v>1.0594271056006841</v>
      </c>
      <c r="N100" s="19">
        <f t="shared" si="55"/>
        <v>1.065778853914447</v>
      </c>
      <c r="O100" s="19">
        <f t="shared" si="55"/>
        <v>1.0643695569859901</v>
      </c>
      <c r="P100" s="19">
        <f t="shared" si="55"/>
        <v>1.0508715759516187</v>
      </c>
      <c r="Q100" s="19">
        <f t="shared" si="55"/>
        <v>1.0348679756262695</v>
      </c>
      <c r="R100" s="19">
        <f t="shared" si="55"/>
        <v>1.0225711481844946</v>
      </c>
      <c r="S100" s="19">
        <f t="shared" si="55"/>
        <v>1.0214331413947537</v>
      </c>
      <c r="T100" s="19">
        <f t="shared" si="55"/>
        <v>1.024428437206389</v>
      </c>
      <c r="U100" s="19">
        <f t="shared" si="55"/>
        <v>1.0324059920513604</v>
      </c>
      <c r="V100" s="19">
        <f t="shared" si="55"/>
        <v>1.0485638140361266</v>
      </c>
      <c r="W100" s="19">
        <f t="shared" si="55"/>
        <v>1.0649534029935046</v>
      </c>
      <c r="X100" s="20">
        <f t="shared" si="55"/>
        <v>1.0898965791567223</v>
      </c>
    </row>
    <row r="101" spans="1:24" s="3" customFormat="1" x14ac:dyDescent="0.2">
      <c r="A101" s="16" t="s">
        <v>24</v>
      </c>
      <c r="B101" s="17"/>
      <c r="C101" s="21">
        <f t="shared" ref="C101:X101" si="57">C51/B51</f>
        <v>1.0024454722037224</v>
      </c>
      <c r="D101" s="21">
        <f t="shared" si="57"/>
        <v>1.0018726198965078</v>
      </c>
      <c r="E101" s="21">
        <f t="shared" si="57"/>
        <v>1.0015916938996843</v>
      </c>
      <c r="F101" s="21">
        <f t="shared" ref="F101" si="58">F51/E51</f>
        <v>1.0013726778452079</v>
      </c>
      <c r="G101" s="21">
        <f t="shared" si="57"/>
        <v>1.001146882001916</v>
      </c>
      <c r="H101" s="21">
        <f t="shared" si="57"/>
        <v>1.0009150216575946</v>
      </c>
      <c r="I101" s="21">
        <f t="shared" si="57"/>
        <v>1.0006794445806677</v>
      </c>
      <c r="J101" s="21">
        <f t="shared" si="57"/>
        <v>1.0004457776302347</v>
      </c>
      <c r="K101" s="21">
        <f t="shared" si="57"/>
        <v>1.0002192604341889</v>
      </c>
      <c r="L101" s="21">
        <f t="shared" si="57"/>
        <v>1.0000047654862954</v>
      </c>
      <c r="M101" s="21">
        <f t="shared" si="57"/>
        <v>0.99980589900241434</v>
      </c>
      <c r="N101" s="21">
        <f t="shared" si="57"/>
        <v>0.9996254718381129</v>
      </c>
      <c r="O101" s="21">
        <f t="shared" si="57"/>
        <v>0.99946733988401049</v>
      </c>
      <c r="P101" s="21">
        <f t="shared" si="57"/>
        <v>0.99933576957883385</v>
      </c>
      <c r="Q101" s="21">
        <f t="shared" si="57"/>
        <v>0.99923452562989601</v>
      </c>
      <c r="R101" s="21">
        <f t="shared" si="57"/>
        <v>0.99916613485866834</v>
      </c>
      <c r="S101" s="21">
        <f t="shared" si="57"/>
        <v>0.99913169237321908</v>
      </c>
      <c r="T101" s="21">
        <f t="shared" si="57"/>
        <v>0.99912964930582238</v>
      </c>
      <c r="U101" s="21">
        <f t="shared" si="57"/>
        <v>0.99915459055119993</v>
      </c>
      <c r="V101" s="21">
        <f t="shared" si="57"/>
        <v>0.99919812668823926</v>
      </c>
      <c r="W101" s="21">
        <f t="shared" si="57"/>
        <v>0.99925127338882613</v>
      </c>
      <c r="X101" s="22">
        <f t="shared" si="57"/>
        <v>0.99930666657310185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3" width="9.85546875" style="2" bestFit="1" customWidth="1"/>
    <col min="4" max="16384" width="8.85546875" style="2"/>
  </cols>
  <sheetData>
    <row r="1" spans="1:3" ht="14.25" x14ac:dyDescent="0.2">
      <c r="A1" s="5" t="s">
        <v>28</v>
      </c>
    </row>
    <row r="2" spans="1:3" x14ac:dyDescent="0.2">
      <c r="A2" s="2" t="s">
        <v>31</v>
      </c>
    </row>
    <row r="4" spans="1:3" s="4" customFormat="1" x14ac:dyDescent="0.2">
      <c r="A4" s="6" t="s">
        <v>22</v>
      </c>
      <c r="B4" s="7">
        <v>2018</v>
      </c>
      <c r="C4" s="7">
        <v>2018</v>
      </c>
    </row>
    <row r="5" spans="1:3" x14ac:dyDescent="0.2">
      <c r="A5" s="14" t="s">
        <v>23</v>
      </c>
      <c r="B5" s="23" t="s">
        <v>29</v>
      </c>
      <c r="C5" s="23" t="s">
        <v>30</v>
      </c>
    </row>
    <row r="6" spans="1:3" x14ac:dyDescent="0.2">
      <c r="A6" s="15" t="s">
        <v>1</v>
      </c>
      <c r="B6" s="12">
        <v>150361</v>
      </c>
      <c r="C6" s="20">
        <f>B6/ČSÚ!B6</f>
        <v>0.52001756897899332</v>
      </c>
    </row>
    <row r="7" spans="1:3" x14ac:dyDescent="0.2">
      <c r="A7" s="15" t="s">
        <v>2</v>
      </c>
      <c r="B7" s="12">
        <v>144255</v>
      </c>
      <c r="C7" s="20">
        <f>B7/ČSÚ!B7</f>
        <v>0.48695314609775858</v>
      </c>
    </row>
    <row r="8" spans="1:3" x14ac:dyDescent="0.2">
      <c r="A8" s="15" t="s">
        <v>3</v>
      </c>
      <c r="B8" s="12">
        <v>131672</v>
      </c>
      <c r="C8" s="20">
        <f>B8/ČSÚ!B8</f>
        <v>0.47579505747251039</v>
      </c>
    </row>
    <row r="9" spans="1:3" x14ac:dyDescent="0.2">
      <c r="A9" s="15" t="s">
        <v>4</v>
      </c>
      <c r="B9" s="12">
        <v>117035</v>
      </c>
      <c r="C9" s="20">
        <f>B9/ČSÚ!B9</f>
        <v>0.48996910349909151</v>
      </c>
    </row>
    <row r="10" spans="1:3" x14ac:dyDescent="0.2">
      <c r="A10" s="15" t="s">
        <v>5</v>
      </c>
      <c r="B10" s="12">
        <v>142313</v>
      </c>
      <c r="C10" s="20">
        <f>B10/ČSÚ!B10</f>
        <v>0.54311201854731761</v>
      </c>
    </row>
    <row r="11" spans="1:3" x14ac:dyDescent="0.2">
      <c r="A11" s="15" t="s">
        <v>6</v>
      </c>
      <c r="B11" s="12">
        <v>196298</v>
      </c>
      <c r="C11" s="20">
        <f>B11/ČSÚ!B11</f>
        <v>0.56891292471463495</v>
      </c>
    </row>
    <row r="12" spans="1:3" x14ac:dyDescent="0.2">
      <c r="A12" s="15" t="s">
        <v>7</v>
      </c>
      <c r="B12" s="12">
        <v>213392</v>
      </c>
      <c r="C12" s="20">
        <f>B12/ČSÚ!B12</f>
        <v>0.57110053378759029</v>
      </c>
    </row>
    <row r="13" spans="1:3" x14ac:dyDescent="0.2">
      <c r="A13" s="15" t="s">
        <v>8</v>
      </c>
      <c r="B13" s="12">
        <v>232925</v>
      </c>
      <c r="C13" s="20">
        <f>B13/ČSÚ!B13</f>
        <v>0.56297297101326671</v>
      </c>
    </row>
    <row r="14" spans="1:3" x14ac:dyDescent="0.2">
      <c r="A14" s="15" t="s">
        <v>9</v>
      </c>
      <c r="B14" s="12">
        <v>257911</v>
      </c>
      <c r="C14" s="20">
        <f>B14/ČSÚ!B14</f>
        <v>0.53639265845161965</v>
      </c>
    </row>
    <row r="15" spans="1:3" x14ac:dyDescent="0.2">
      <c r="A15" s="15" t="s">
        <v>10</v>
      </c>
      <c r="B15" s="12">
        <v>217109</v>
      </c>
      <c r="C15" s="20">
        <f>B15/ČSÚ!B15</f>
        <v>0.55375060575917567</v>
      </c>
    </row>
    <row r="16" spans="1:3" x14ac:dyDescent="0.2">
      <c r="A16" s="15" t="s">
        <v>11</v>
      </c>
      <c r="B16" s="12">
        <v>206630</v>
      </c>
      <c r="C16" s="20">
        <f>B16/ČSÚ!B16</f>
        <v>0.58369561839871409</v>
      </c>
    </row>
    <row r="17" spans="1:3" x14ac:dyDescent="0.2">
      <c r="A17" s="15" t="s">
        <v>12</v>
      </c>
      <c r="B17" s="12">
        <v>186263</v>
      </c>
      <c r="C17" s="20">
        <f>B17/ČSÚ!B17</f>
        <v>0.5979982502748995</v>
      </c>
    </row>
    <row r="18" spans="1:3" x14ac:dyDescent="0.2">
      <c r="A18" s="15" t="s">
        <v>13</v>
      </c>
      <c r="B18" s="12">
        <v>208240</v>
      </c>
      <c r="C18" s="20">
        <f>B18/ČSÚ!B18</f>
        <v>0.62625275361447141</v>
      </c>
    </row>
    <row r="19" spans="1:3" x14ac:dyDescent="0.2">
      <c r="A19" s="15" t="s">
        <v>14</v>
      </c>
      <c r="B19" s="12">
        <v>199096</v>
      </c>
      <c r="C19" s="20">
        <f>B19/ČSÚ!B19</f>
        <v>0.62944807581350126</v>
      </c>
    </row>
    <row r="20" spans="1:3" x14ac:dyDescent="0.2">
      <c r="A20" s="15" t="s">
        <v>15</v>
      </c>
      <c r="B20" s="12">
        <v>164545</v>
      </c>
      <c r="C20" s="20">
        <f>B20/ČSÚ!B20</f>
        <v>0.64801523305431008</v>
      </c>
    </row>
    <row r="21" spans="1:3" x14ac:dyDescent="0.2">
      <c r="A21" s="15" t="s">
        <v>16</v>
      </c>
      <c r="B21" s="12">
        <v>100790</v>
      </c>
      <c r="C21" s="20">
        <f>B21/ČSÚ!B21</f>
        <v>0.66568697059260606</v>
      </c>
    </row>
    <row r="22" spans="1:3" x14ac:dyDescent="0.2">
      <c r="A22" s="15" t="s">
        <v>17</v>
      </c>
      <c r="B22" s="12">
        <v>58727</v>
      </c>
      <c r="C22" s="20">
        <f>B22/ČSÚ!B22</f>
        <v>0.70568372987262673</v>
      </c>
    </row>
    <row r="23" spans="1:3" x14ac:dyDescent="0.2">
      <c r="A23" s="15" t="s">
        <v>18</v>
      </c>
      <c r="B23" s="12">
        <v>34226</v>
      </c>
      <c r="C23" s="20">
        <f>B23/ČSÚ!B23</f>
        <v>0.75185624533192741</v>
      </c>
    </row>
    <row r="24" spans="1:3" x14ac:dyDescent="0.2">
      <c r="A24" s="15" t="s">
        <v>19</v>
      </c>
      <c r="B24" s="12">
        <v>9994</v>
      </c>
      <c r="C24" s="20">
        <f>B24/ČSÚ!B24</f>
        <v>0.75571855268630195</v>
      </c>
    </row>
    <row r="25" spans="1:3" x14ac:dyDescent="0.2">
      <c r="A25" s="15" t="s">
        <v>20</v>
      </c>
      <c r="B25" s="12">
        <v>1426</v>
      </c>
      <c r="C25" s="20">
        <f>B25/ČSÚ!B25</f>
        <v>0.75669938975855666</v>
      </c>
    </row>
    <row r="26" spans="1:3" x14ac:dyDescent="0.2">
      <c r="A26" s="15" t="s">
        <v>21</v>
      </c>
      <c r="B26" s="12">
        <v>50</v>
      </c>
      <c r="C26" s="20">
        <f>B26/ČSÚ!B26</f>
        <v>0.3058103975535168</v>
      </c>
    </row>
    <row r="27" spans="1:3" s="3" customFormat="1" x14ac:dyDescent="0.2">
      <c r="A27" s="16" t="s">
        <v>24</v>
      </c>
      <c r="B27" s="18">
        <f>SUM(B6:B26)</f>
        <v>2973258</v>
      </c>
      <c r="C27" s="22">
        <f>B27/ČSÚ!B27</f>
        <v>0.56828407150812998</v>
      </c>
    </row>
    <row r="28" spans="1:3" s="4" customFormat="1" x14ac:dyDescent="0.2">
      <c r="A28" s="6" t="s">
        <v>22</v>
      </c>
      <c r="B28" s="7">
        <v>2018</v>
      </c>
      <c r="C28" s="7">
        <v>2018</v>
      </c>
    </row>
    <row r="29" spans="1:3" x14ac:dyDescent="0.2">
      <c r="A29" s="14" t="s">
        <v>25</v>
      </c>
      <c r="B29" s="23" t="s">
        <v>29</v>
      </c>
      <c r="C29" s="23" t="s">
        <v>30</v>
      </c>
    </row>
    <row r="30" spans="1:3" x14ac:dyDescent="0.2">
      <c r="A30" s="15" t="s">
        <v>1</v>
      </c>
      <c r="B30" s="12">
        <v>143057</v>
      </c>
      <c r="C30" s="20">
        <f>B30/ČSÚ!B30</f>
        <v>0.52054515385441091</v>
      </c>
    </row>
    <row r="31" spans="1:3" x14ac:dyDescent="0.2">
      <c r="A31" s="15" t="s">
        <v>2</v>
      </c>
      <c r="B31" s="12">
        <v>137495</v>
      </c>
      <c r="C31" s="20">
        <f>B31/ČSÚ!B31</f>
        <v>0.48700965199681218</v>
      </c>
    </row>
    <row r="32" spans="1:3" x14ac:dyDescent="0.2">
      <c r="A32" s="15" t="s">
        <v>3</v>
      </c>
      <c r="B32" s="12">
        <v>124864</v>
      </c>
      <c r="C32" s="20">
        <f>B32/ČSÚ!B32</f>
        <v>0.47550029513128583</v>
      </c>
    </row>
    <row r="33" spans="1:3" x14ac:dyDescent="0.2">
      <c r="A33" s="15" t="s">
        <v>4</v>
      </c>
      <c r="B33" s="12">
        <v>109368</v>
      </c>
      <c r="C33" s="20">
        <f>B33/ČSÚ!B33</f>
        <v>0.48407164054909962</v>
      </c>
    </row>
    <row r="34" spans="1:3" x14ac:dyDescent="0.2">
      <c r="A34" s="15" t="s">
        <v>5</v>
      </c>
      <c r="B34" s="12">
        <v>130125</v>
      </c>
      <c r="C34" s="20">
        <f>B34/ČSÚ!B34</f>
        <v>0.52138635680657119</v>
      </c>
    </row>
    <row r="35" spans="1:3" x14ac:dyDescent="0.2">
      <c r="A35" s="15" t="s">
        <v>6</v>
      </c>
      <c r="B35" s="12">
        <v>174936</v>
      </c>
      <c r="C35" s="20">
        <f>B35/ČSÚ!B35</f>
        <v>0.53296773603875336</v>
      </c>
    </row>
    <row r="36" spans="1:3" x14ac:dyDescent="0.2">
      <c r="A36" s="15" t="s">
        <v>7</v>
      </c>
      <c r="B36" s="12">
        <v>183365</v>
      </c>
      <c r="C36" s="20">
        <f>B36/ČSÚ!B36</f>
        <v>0.522158229335004</v>
      </c>
    </row>
    <row r="37" spans="1:3" x14ac:dyDescent="0.2">
      <c r="A37" s="15" t="s">
        <v>8</v>
      </c>
      <c r="B37" s="12">
        <v>194186</v>
      </c>
      <c r="C37" s="20">
        <f>B37/ČSÚ!B37</f>
        <v>0.49992727104216089</v>
      </c>
    </row>
    <row r="38" spans="1:3" x14ac:dyDescent="0.2">
      <c r="A38" s="15" t="s">
        <v>9</v>
      </c>
      <c r="B38" s="12">
        <v>223566</v>
      </c>
      <c r="C38" s="20">
        <f>B38/ČSÚ!B38</f>
        <v>0.49100366881202306</v>
      </c>
    </row>
    <row r="39" spans="1:3" x14ac:dyDescent="0.2">
      <c r="A39" s="15" t="s">
        <v>10</v>
      </c>
      <c r="B39" s="12">
        <v>188455</v>
      </c>
      <c r="C39" s="20">
        <f>B39/ČSÚ!B39</f>
        <v>0.50662329545072682</v>
      </c>
    </row>
    <row r="40" spans="1:3" x14ac:dyDescent="0.2">
      <c r="A40" s="15" t="s">
        <v>11</v>
      </c>
      <c r="B40" s="12">
        <v>182924</v>
      </c>
      <c r="C40" s="20">
        <f>B40/ČSÚ!B40</f>
        <v>0.53484360289344879</v>
      </c>
    </row>
    <row r="41" spans="1:3" x14ac:dyDescent="0.2">
      <c r="A41" s="15" t="s">
        <v>12</v>
      </c>
      <c r="B41" s="12">
        <v>171773</v>
      </c>
      <c r="C41" s="20">
        <f>B41/ČSÚ!B41</f>
        <v>0.55137182522168282</v>
      </c>
    </row>
    <row r="42" spans="1:3" x14ac:dyDescent="0.2">
      <c r="A42" s="15" t="s">
        <v>13</v>
      </c>
      <c r="B42" s="12">
        <v>207423</v>
      </c>
      <c r="C42" s="20">
        <f>B42/ČSÚ!B42</f>
        <v>0.58224572030883115</v>
      </c>
    </row>
    <row r="43" spans="1:3" x14ac:dyDescent="0.2">
      <c r="A43" s="15" t="s">
        <v>14</v>
      </c>
      <c r="B43" s="12">
        <v>217707</v>
      </c>
      <c r="C43" s="20">
        <f>B43/ČSÚ!B43</f>
        <v>0.59492133326957108</v>
      </c>
    </row>
    <row r="44" spans="1:3" x14ac:dyDescent="0.2">
      <c r="A44" s="15" t="s">
        <v>15</v>
      </c>
      <c r="B44" s="12">
        <v>205740</v>
      </c>
      <c r="C44" s="20">
        <f>B44/ČSÚ!B44</f>
        <v>0.63140353326960175</v>
      </c>
    </row>
    <row r="45" spans="1:3" x14ac:dyDescent="0.2">
      <c r="A45" s="15" t="s">
        <v>16</v>
      </c>
      <c r="B45" s="12">
        <v>147331</v>
      </c>
      <c r="C45" s="20">
        <f>B45/ČSÚ!B45</f>
        <v>0.67024693379917755</v>
      </c>
    </row>
    <row r="46" spans="1:3" x14ac:dyDescent="0.2">
      <c r="A46" s="15" t="s">
        <v>17</v>
      </c>
      <c r="B46" s="12">
        <v>107267</v>
      </c>
      <c r="C46" s="20">
        <f>B46/ČSÚ!B46</f>
        <v>0.74152138146524904</v>
      </c>
    </row>
    <row r="47" spans="1:3" x14ac:dyDescent="0.2">
      <c r="A47" s="15" t="s">
        <v>18</v>
      </c>
      <c r="B47" s="12">
        <v>74862</v>
      </c>
      <c r="C47" s="20">
        <f>B47/ČSÚ!B47</f>
        <v>0.77566350821387686</v>
      </c>
    </row>
    <row r="48" spans="1:3" x14ac:dyDescent="0.2">
      <c r="A48" s="15" t="s">
        <v>19</v>
      </c>
      <c r="B48" s="12">
        <v>29977</v>
      </c>
      <c r="C48" s="20">
        <f>B48/ČSÚ!B48</f>
        <v>0.80308083852387646</v>
      </c>
    </row>
    <row r="49" spans="1:3" x14ac:dyDescent="0.2">
      <c r="A49" s="15" t="s">
        <v>20</v>
      </c>
      <c r="B49" s="12">
        <v>5962</v>
      </c>
      <c r="C49" s="20">
        <f>B49/ČSÚ!B49</f>
        <v>0.83105659325341508</v>
      </c>
    </row>
    <row r="50" spans="1:3" x14ac:dyDescent="0.2">
      <c r="A50" s="15" t="s">
        <v>21</v>
      </c>
      <c r="B50" s="12">
        <v>366</v>
      </c>
      <c r="C50" s="20">
        <f>B50/ČSÚ!B50</f>
        <v>0.76729559748427678</v>
      </c>
    </row>
    <row r="51" spans="1:3" s="3" customFormat="1" x14ac:dyDescent="0.2">
      <c r="A51" s="16" t="s">
        <v>24</v>
      </c>
      <c r="B51" s="18">
        <f>SUM(B30:B50)</f>
        <v>2960749</v>
      </c>
      <c r="C51" s="22">
        <f>B51/ČSÚ!B51</f>
        <v>0.54849660101501774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7" ht="14.25" x14ac:dyDescent="0.2">
      <c r="A1" s="5" t="s">
        <v>39</v>
      </c>
    </row>
    <row r="2" spans="1:7" x14ac:dyDescent="0.2">
      <c r="A2" s="2" t="s">
        <v>43</v>
      </c>
    </row>
    <row r="4" spans="1:7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7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7" x14ac:dyDescent="0.2">
      <c r="A6" s="15" t="s">
        <v>1</v>
      </c>
      <c r="B6" s="47">
        <v>1642467.48</v>
      </c>
      <c r="C6" s="47">
        <v>749</v>
      </c>
      <c r="D6" s="12">
        <f>IFERROR(B6/C6,"")</f>
        <v>2192.8804806408543</v>
      </c>
      <c r="E6" s="12">
        <f>C6/POJ_VZP!B6*100000</f>
        <v>498.13448966154783</v>
      </c>
      <c r="F6" s="12">
        <f>E6*ČSÚ!B6/100000</f>
        <v>1440.335951476779</v>
      </c>
      <c r="G6" s="12">
        <f>F6*D6</f>
        <v>3158484.5935587012</v>
      </c>
    </row>
    <row r="7" spans="1:7" x14ac:dyDescent="0.2">
      <c r="A7" s="15" t="s">
        <v>2</v>
      </c>
      <c r="B7" s="47">
        <v>10519892.959999995</v>
      </c>
      <c r="C7" s="47">
        <v>4290</v>
      </c>
      <c r="D7" s="12">
        <f t="shared" ref="D7:D27" si="0">IFERROR(B7/C7,"")</f>
        <v>2452.1895011655001</v>
      </c>
      <c r="E7" s="12">
        <f>C7/POJ_VZP!B7*100000</f>
        <v>2973.9003847353647</v>
      </c>
      <c r="F7" s="12">
        <f>E7*ČSÚ!B7/100000</f>
        <v>8809.8824997400443</v>
      </c>
      <c r="G7" s="12">
        <f t="shared" ref="G7:G26" si="1">F7*D7</f>
        <v>21603501.372364208</v>
      </c>
    </row>
    <row r="8" spans="1:7" x14ac:dyDescent="0.2">
      <c r="A8" s="15" t="s">
        <v>3</v>
      </c>
      <c r="B8" s="47">
        <v>15565767.940000001</v>
      </c>
      <c r="C8" s="47">
        <v>6249</v>
      </c>
      <c r="D8" s="12">
        <f t="shared" si="0"/>
        <v>2490.9214178268526</v>
      </c>
      <c r="E8" s="12">
        <f>C8/POJ_VZP!B8*100000</f>
        <v>4745.8837110395534</v>
      </c>
      <c r="F8" s="12">
        <f>E8*ČSÚ!B8/100000</f>
        <v>13133.80604076797</v>
      </c>
      <c r="G8" s="12">
        <f t="shared" si="1"/>
        <v>32715278.764532633</v>
      </c>
    </row>
    <row r="9" spans="1:7" x14ac:dyDescent="0.2">
      <c r="A9" s="15" t="s">
        <v>4</v>
      </c>
      <c r="B9" s="47">
        <v>12127991.220000004</v>
      </c>
      <c r="C9" s="47">
        <v>4626</v>
      </c>
      <c r="D9" s="12">
        <f t="shared" si="0"/>
        <v>2621.7015175097285</v>
      </c>
      <c r="E9" s="12">
        <f>C9/POJ_VZP!B9*100000</f>
        <v>3952.6637330713038</v>
      </c>
      <c r="F9" s="12">
        <f>E9*ČSÚ!B9/100000</f>
        <v>9441.4116460887781</v>
      </c>
      <c r="G9" s="12">
        <f t="shared" si="1"/>
        <v>24752563.239984974</v>
      </c>
    </row>
    <row r="10" spans="1:7" x14ac:dyDescent="0.2">
      <c r="A10" s="15" t="s">
        <v>5</v>
      </c>
      <c r="B10" s="47">
        <v>16350512.44000002</v>
      </c>
      <c r="C10" s="47">
        <v>4867</v>
      </c>
      <c r="D10" s="12">
        <f t="shared" si="0"/>
        <v>3359.4642366961207</v>
      </c>
      <c r="E10" s="12">
        <f>C10/POJ_VZP!B10*100000</f>
        <v>3419.9265000386476</v>
      </c>
      <c r="F10" s="12">
        <f>E10*ČSÚ!B10/100000</f>
        <v>8961.3189062137699</v>
      </c>
      <c r="G10" s="12">
        <f t="shared" si="1"/>
        <v>30105230.379053958</v>
      </c>
    </row>
    <row r="11" spans="1:7" x14ac:dyDescent="0.2">
      <c r="A11" s="15" t="s">
        <v>6</v>
      </c>
      <c r="B11" s="47">
        <v>26688582.170000017</v>
      </c>
      <c r="C11" s="47">
        <v>6787</v>
      </c>
      <c r="D11" s="12">
        <f t="shared" si="0"/>
        <v>3932.3091454250798</v>
      </c>
      <c r="E11" s="12">
        <f>C11/POJ_VZP!B11*100000</f>
        <v>3457.4982934110385</v>
      </c>
      <c r="F11" s="12">
        <f>E11*ČSÚ!B11/100000</f>
        <v>11929.769399076915</v>
      </c>
      <c r="G11" s="12">
        <f t="shared" si="1"/>
        <v>46911541.310802408</v>
      </c>
    </row>
    <row r="12" spans="1:7" x14ac:dyDescent="0.2">
      <c r="A12" s="15" t="s">
        <v>7</v>
      </c>
      <c r="B12" s="47">
        <v>40549598.099999979</v>
      </c>
      <c r="C12" s="47">
        <v>8550</v>
      </c>
      <c r="D12" s="12">
        <f t="shared" si="0"/>
        <v>4742.6430526315762</v>
      </c>
      <c r="E12" s="12">
        <f>C12/POJ_VZP!B12*100000</f>
        <v>4006.7106545699935</v>
      </c>
      <c r="F12" s="12">
        <f>E12*ČSÚ!B12/100000</f>
        <v>14971.094394354053</v>
      </c>
      <c r="G12" s="12">
        <f t="shared" si="1"/>
        <v>71002556.81967479</v>
      </c>
    </row>
    <row r="13" spans="1:7" x14ac:dyDescent="0.2">
      <c r="A13" s="15" t="s">
        <v>8</v>
      </c>
      <c r="B13" s="47">
        <v>46808212.610000014</v>
      </c>
      <c r="C13" s="47">
        <v>11118</v>
      </c>
      <c r="D13" s="12">
        <f t="shared" si="0"/>
        <v>4210.1288550098952</v>
      </c>
      <c r="E13" s="12">
        <f>C13/POJ_VZP!B13*100000</f>
        <v>4773.2102608135665</v>
      </c>
      <c r="F13" s="12">
        <f>E13*ČSÚ!B13/100000</f>
        <v>19748.727865192657</v>
      </c>
      <c r="G13" s="12">
        <f t="shared" si="1"/>
        <v>83144689.034985572</v>
      </c>
    </row>
    <row r="14" spans="1:7" x14ac:dyDescent="0.2">
      <c r="A14" s="15" t="s">
        <v>9</v>
      </c>
      <c r="B14" s="47">
        <v>48013458.609999962</v>
      </c>
      <c r="C14" s="47">
        <v>12692</v>
      </c>
      <c r="D14" s="12">
        <f t="shared" si="0"/>
        <v>3782.9702655215856</v>
      </c>
      <c r="E14" s="12">
        <f>C14/POJ_VZP!B14*100000</f>
        <v>4921.0774259337522</v>
      </c>
      <c r="F14" s="12">
        <f>E14*ČSÚ!B14/100000</f>
        <v>23661.770533245963</v>
      </c>
      <c r="G14" s="12">
        <f t="shared" si="1"/>
        <v>89511774.356864303</v>
      </c>
    </row>
    <row r="15" spans="1:7" x14ac:dyDescent="0.2">
      <c r="A15" s="15" t="s">
        <v>10</v>
      </c>
      <c r="B15" s="47">
        <v>32610212.059999973</v>
      </c>
      <c r="C15" s="47">
        <v>10614</v>
      </c>
      <c r="D15" s="12">
        <f t="shared" si="0"/>
        <v>3072.3772432636115</v>
      </c>
      <c r="E15" s="12">
        <f>C15/POJ_VZP!B15*100000</f>
        <v>4888.7885808510928</v>
      </c>
      <c r="F15" s="12">
        <f>E15*ČSÚ!B15/100000</f>
        <v>19167.473388942879</v>
      </c>
      <c r="G15" s="12">
        <f t="shared" si="1"/>
        <v>58889709.051048957</v>
      </c>
    </row>
    <row r="16" spans="1:7" x14ac:dyDescent="0.2">
      <c r="A16" s="15" t="s">
        <v>11</v>
      </c>
      <c r="B16" s="47">
        <v>31070876.810000025</v>
      </c>
      <c r="C16" s="47">
        <v>10433</v>
      </c>
      <c r="D16" s="12">
        <f t="shared" si="0"/>
        <v>2978.1344589284026</v>
      </c>
      <c r="E16" s="12">
        <f>C16/POJ_VZP!B16*100000</f>
        <v>5049.1216183516426</v>
      </c>
      <c r="F16" s="12">
        <f>E16*ČSÚ!B16/100000</f>
        <v>17874.042002613365</v>
      </c>
      <c r="G16" s="12">
        <f t="shared" si="1"/>
        <v>53231300.408316493</v>
      </c>
    </row>
    <row r="17" spans="1:7" x14ac:dyDescent="0.2">
      <c r="A17" s="15" t="s">
        <v>12</v>
      </c>
      <c r="B17" s="47">
        <v>24807966.890000004</v>
      </c>
      <c r="C17" s="47">
        <v>9736</v>
      </c>
      <c r="D17" s="12">
        <f t="shared" si="0"/>
        <v>2548.065621405095</v>
      </c>
      <c r="E17" s="12">
        <f>C17/POJ_VZP!B17*100000</f>
        <v>5227.0177115154384</v>
      </c>
      <c r="F17" s="12">
        <f>E17*ČSÚ!B17/100000</f>
        <v>16280.984092385499</v>
      </c>
      <c r="G17" s="12">
        <f t="shared" si="1"/>
        <v>41485015.84845072</v>
      </c>
    </row>
    <row r="18" spans="1:7" x14ac:dyDescent="0.2">
      <c r="A18" s="15" t="s">
        <v>13</v>
      </c>
      <c r="B18" s="47">
        <v>24961193.230000012</v>
      </c>
      <c r="C18" s="47">
        <v>10381</v>
      </c>
      <c r="D18" s="12">
        <f t="shared" si="0"/>
        <v>2404.5075840477807</v>
      </c>
      <c r="E18" s="12">
        <f>C18/POJ_VZP!B18*100000</f>
        <v>4985.1133307721857</v>
      </c>
      <c r="F18" s="12">
        <f>E18*ČSÚ!B18/100000</f>
        <v>16576.374219650403</v>
      </c>
      <c r="G18" s="12">
        <f t="shared" si="1"/>
        <v>39858017.527163506</v>
      </c>
    </row>
    <row r="19" spans="1:7" x14ac:dyDescent="0.2">
      <c r="A19" s="15" t="s">
        <v>14</v>
      </c>
      <c r="B19" s="47">
        <v>19277257.710000008</v>
      </c>
      <c r="C19" s="47">
        <v>8773</v>
      </c>
      <c r="D19" s="12">
        <f t="shared" si="0"/>
        <v>2197.3393035449685</v>
      </c>
      <c r="E19" s="12">
        <f>C19/POJ_VZP!B19*100000</f>
        <v>4406.4170048619762</v>
      </c>
      <c r="F19" s="12">
        <f>E19*ČSÚ!B19/100000</f>
        <v>13937.607146803553</v>
      </c>
      <c r="G19" s="12">
        <f t="shared" si="1"/>
        <v>30625651.981040698</v>
      </c>
    </row>
    <row r="20" spans="1:7" x14ac:dyDescent="0.2">
      <c r="A20" s="15" t="s">
        <v>15</v>
      </c>
      <c r="B20" s="47">
        <v>15797804.920000002</v>
      </c>
      <c r="C20" s="47">
        <v>7806</v>
      </c>
      <c r="D20" s="12">
        <f t="shared" si="0"/>
        <v>2023.8028337176534</v>
      </c>
      <c r="E20" s="12">
        <f>C20/POJ_VZP!B20*100000</f>
        <v>4743.9910055000155</v>
      </c>
      <c r="F20" s="12">
        <f>E20*ČSÚ!B20/100000</f>
        <v>12046.013121030721</v>
      </c>
      <c r="G20" s="12">
        <f t="shared" si="1"/>
        <v>24378755.489342008</v>
      </c>
    </row>
    <row r="21" spans="1:7" x14ac:dyDescent="0.2">
      <c r="A21" s="15" t="s">
        <v>16</v>
      </c>
      <c r="B21" s="47">
        <v>10908512.199999981</v>
      </c>
      <c r="C21" s="47">
        <v>5904</v>
      </c>
      <c r="D21" s="12">
        <f t="shared" si="0"/>
        <v>1847.6477303523002</v>
      </c>
      <c r="E21" s="12">
        <f>C21/POJ_VZP!B21*100000</f>
        <v>5857.7239805536265</v>
      </c>
      <c r="F21" s="12">
        <f>E21*ČSÚ!B21/100000</f>
        <v>8869.0334358567325</v>
      </c>
      <c r="G21" s="12">
        <f t="shared" si="1"/>
        <v>16386849.498179354</v>
      </c>
    </row>
    <row r="22" spans="1:7" x14ac:dyDescent="0.2">
      <c r="A22" s="15" t="s">
        <v>17</v>
      </c>
      <c r="B22" s="47">
        <v>8037074.6400000108</v>
      </c>
      <c r="C22" s="47">
        <v>4401</v>
      </c>
      <c r="D22" s="12">
        <f t="shared" si="0"/>
        <v>1826.1928289025245</v>
      </c>
      <c r="E22" s="12">
        <f>C22/POJ_VZP!B22*100000</f>
        <v>7493.9976501438869</v>
      </c>
      <c r="F22" s="12">
        <f>E22*ČSÚ!B22/100000</f>
        <v>6236.5048444497434</v>
      </c>
      <c r="G22" s="12">
        <f t="shared" si="1"/>
        <v>11389060.424349975</v>
      </c>
    </row>
    <row r="23" spans="1:7" x14ac:dyDescent="0.2">
      <c r="A23" s="15" t="s">
        <v>18</v>
      </c>
      <c r="B23" s="47">
        <v>5960340.1300000027</v>
      </c>
      <c r="C23" s="47">
        <v>3376</v>
      </c>
      <c r="D23" s="12">
        <f t="shared" si="0"/>
        <v>1765.5035930094796</v>
      </c>
      <c r="E23" s="12">
        <f>C23/POJ_VZP!B23*100000</f>
        <v>9863.8461987962364</v>
      </c>
      <c r="F23" s="12">
        <f>E23*ČSÚ!B23/100000</f>
        <v>4490.2200666160225</v>
      </c>
      <c r="G23" s="12">
        <f t="shared" si="1"/>
        <v>7927499.6610138528</v>
      </c>
    </row>
    <row r="24" spans="1:7" x14ac:dyDescent="0.2">
      <c r="A24" s="15" t="s">
        <v>19</v>
      </c>
      <c r="B24" s="47">
        <v>2197366.2600000021</v>
      </c>
      <c r="C24" s="47">
        <v>1241</v>
      </c>
      <c r="D24" s="12">
        <f t="shared" si="0"/>
        <v>1770.6416277195826</v>
      </c>
      <c r="E24" s="12">
        <f>C24/POJ_VZP!B24*100000</f>
        <v>12417.450470282169</v>
      </c>
      <c r="F24" s="12">
        <f>E24*ČSÚ!B24/100000</f>
        <v>1642.1457374424654</v>
      </c>
      <c r="G24" s="12">
        <f t="shared" si="1"/>
        <v>2907651.6014979011</v>
      </c>
    </row>
    <row r="25" spans="1:7" x14ac:dyDescent="0.2">
      <c r="A25" s="15" t="s">
        <v>20</v>
      </c>
      <c r="B25" s="47">
        <v>330540.9699999998</v>
      </c>
      <c r="C25" s="47">
        <v>217</v>
      </c>
      <c r="D25" s="12">
        <f t="shared" si="0"/>
        <v>1523.2302764976948</v>
      </c>
      <c r="E25" s="12">
        <f>C25/POJ_VZP!B25*100000</f>
        <v>15217.391304347828</v>
      </c>
      <c r="F25" s="12">
        <f>E25*ČSÚ!B25/100000</f>
        <v>286.77173913043481</v>
      </c>
      <c r="G25" s="12">
        <f t="shared" si="1"/>
        <v>436819.39548737701</v>
      </c>
    </row>
    <row r="26" spans="1:7" x14ac:dyDescent="0.2">
      <c r="A26" s="15" t="s">
        <v>21</v>
      </c>
      <c r="B26" s="47">
        <v>19544.189999999999</v>
      </c>
      <c r="C26" s="47">
        <v>11</v>
      </c>
      <c r="D26" s="12">
        <f t="shared" si="0"/>
        <v>1776.7445454545452</v>
      </c>
      <c r="E26" s="12">
        <f>C26/POJ_VZP!B26*100000</f>
        <v>22000</v>
      </c>
      <c r="F26" s="12">
        <f>E26*ČSÚ!B26/100000</f>
        <v>35.97</v>
      </c>
      <c r="G26" s="12">
        <f t="shared" si="1"/>
        <v>63909.501299999989</v>
      </c>
    </row>
    <row r="27" spans="1:7" s="3" customFormat="1" x14ac:dyDescent="0.2">
      <c r="A27" s="16" t="s">
        <v>24</v>
      </c>
      <c r="B27" s="18">
        <f>SUM(B6:B26)</f>
        <v>394245173.54000002</v>
      </c>
      <c r="C27" s="18">
        <f>SUM(C6:C26)</f>
        <v>132821</v>
      </c>
      <c r="D27" s="18">
        <f t="shared" si="0"/>
        <v>2968.2442801966558</v>
      </c>
      <c r="E27" s="18">
        <f>C27/POJ_VZP!B27*100000</f>
        <v>4467.1871731279289</v>
      </c>
      <c r="F27" s="18">
        <f>SUM(F6:F26)</f>
        <v>229541.25703107877</v>
      </c>
      <c r="G27" s="18">
        <f>SUM(G6:G26)</f>
        <v>690485860.25901234</v>
      </c>
    </row>
    <row r="28" spans="1:7" s="4" customFormat="1" x14ac:dyDescent="0.2">
      <c r="A28" s="6" t="s">
        <v>22</v>
      </c>
      <c r="B28" s="7" t="str">
        <f>B4</f>
        <v>Náklady VZP</v>
      </c>
      <c r="C28" s="7" t="str">
        <f t="shared" ref="C28:F28" si="2">C4</f>
        <v>Pacienti VZP</v>
      </c>
      <c r="D28" s="7" t="str">
        <f t="shared" si="2"/>
        <v>Náklady VZP</v>
      </c>
      <c r="E28" s="7" t="str">
        <f t="shared" si="2"/>
        <v>Prevalence</v>
      </c>
      <c r="F28" s="7" t="str">
        <f t="shared" si="2"/>
        <v>Pacienti ČR</v>
      </c>
      <c r="G28" s="7" t="str">
        <f t="shared" ref="G28" si="3">G4</f>
        <v>Náklady ČR</v>
      </c>
    </row>
    <row r="29" spans="1:7" x14ac:dyDescent="0.2">
      <c r="A29" s="14" t="s">
        <v>25</v>
      </c>
      <c r="B29" s="23" t="str">
        <f t="shared" ref="B29:F29" si="4">B5</f>
        <v>PUZP (Kč)</v>
      </c>
      <c r="C29" s="23" t="str">
        <f t="shared" si="4"/>
        <v>Počet UOP</v>
      </c>
      <c r="D29" s="23" t="str">
        <f t="shared" si="4"/>
        <v>1 UOP (Kč)</v>
      </c>
      <c r="E29" s="24" t="str">
        <f t="shared" si="4"/>
        <v>na 100 tis. poj.</v>
      </c>
      <c r="F29" s="24" t="str">
        <f t="shared" si="4"/>
        <v>odhad</v>
      </c>
      <c r="G29" s="24" t="str">
        <f t="shared" ref="G29" si="5">G5</f>
        <v>odhad</v>
      </c>
    </row>
    <row r="30" spans="1:7" x14ac:dyDescent="0.2">
      <c r="A30" s="15" t="s">
        <v>1</v>
      </c>
      <c r="B30" s="47">
        <v>618074.20999999985</v>
      </c>
      <c r="C30" s="47">
        <v>277</v>
      </c>
      <c r="D30" s="12">
        <f>IFERROR(B30/C30,"")</f>
        <v>2231.314837545126</v>
      </c>
      <c r="E30" s="12">
        <f>C30/POJ_VZP!B30*100000</f>
        <v>193.62911287109333</v>
      </c>
      <c r="F30" s="12">
        <f>E30*ČSÚ!B30/100000</f>
        <v>532.13443242903168</v>
      </c>
      <c r="G30" s="12">
        <f>F30*D30</f>
        <v>1187359.4546475527</v>
      </c>
    </row>
    <row r="31" spans="1:7" x14ac:dyDescent="0.2">
      <c r="A31" s="15" t="s">
        <v>2</v>
      </c>
      <c r="B31" s="47">
        <v>3327966.04</v>
      </c>
      <c r="C31" s="47">
        <v>1424</v>
      </c>
      <c r="D31" s="12">
        <f t="shared" ref="D31:D51" si="6">IFERROR(B31/C31,"")</f>
        <v>2337.0548033707864</v>
      </c>
      <c r="E31" s="12">
        <f>C31/POJ_VZP!B31*100000</f>
        <v>1035.6740245099822</v>
      </c>
      <c r="F31" s="12">
        <f>E31*ČSÚ!B31/100000</f>
        <v>2923.9666896978074</v>
      </c>
      <c r="G31" s="12">
        <f t="shared" ref="G31:G50" si="7">F31*D31</f>
        <v>6833470.3970544385</v>
      </c>
    </row>
    <row r="32" spans="1:7" x14ac:dyDescent="0.2">
      <c r="A32" s="15" t="s">
        <v>3</v>
      </c>
      <c r="B32" s="47">
        <v>7523981.1000000006</v>
      </c>
      <c r="C32" s="47">
        <v>2804</v>
      </c>
      <c r="D32" s="12">
        <f t="shared" si="6"/>
        <v>2683.302817403709</v>
      </c>
      <c r="E32" s="12">
        <f>C32/POJ_VZP!B32*100000</f>
        <v>2245.6432598667352</v>
      </c>
      <c r="F32" s="12">
        <f>E32*ČSÚ!B32/100000</f>
        <v>5896.9469182470539</v>
      </c>
      <c r="G32" s="12">
        <f t="shared" si="7"/>
        <v>15823294.279812438</v>
      </c>
    </row>
    <row r="33" spans="1:7" x14ac:dyDescent="0.2">
      <c r="A33" s="15" t="s">
        <v>4</v>
      </c>
      <c r="B33" s="47">
        <v>14321904.060000001</v>
      </c>
      <c r="C33" s="47">
        <v>4899</v>
      </c>
      <c r="D33" s="12">
        <f t="shared" si="6"/>
        <v>2923.4341824862217</v>
      </c>
      <c r="E33" s="12">
        <f>C33/POJ_VZP!B33*100000</f>
        <v>4479.3723941189373</v>
      </c>
      <c r="F33" s="12">
        <f>E33*ČSÚ!B33/100000</f>
        <v>10120.40282806671</v>
      </c>
      <c r="G33" s="12">
        <f t="shared" si="7"/>
        <v>29586331.568100449</v>
      </c>
    </row>
    <row r="34" spans="1:7" x14ac:dyDescent="0.2">
      <c r="A34" s="15" t="s">
        <v>5</v>
      </c>
      <c r="B34" s="47">
        <v>14617562.570000002</v>
      </c>
      <c r="C34" s="47">
        <v>5273</v>
      </c>
      <c r="D34" s="12">
        <f t="shared" si="6"/>
        <v>2772.1529622605731</v>
      </c>
      <c r="E34" s="12">
        <f>C34/POJ_VZP!B34*100000</f>
        <v>4052.2574447646493</v>
      </c>
      <c r="F34" s="12">
        <f>E34*ČSÚ!B34/100000</f>
        <v>10113.421517771374</v>
      </c>
      <c r="G34" s="12">
        <f t="shared" si="7"/>
        <v>28035951.419079736</v>
      </c>
    </row>
    <row r="35" spans="1:7" x14ac:dyDescent="0.2">
      <c r="A35" s="15" t="s">
        <v>6</v>
      </c>
      <c r="B35" s="47">
        <v>23972216.990000032</v>
      </c>
      <c r="C35" s="47">
        <v>7352</v>
      </c>
      <c r="D35" s="12">
        <f t="shared" si="6"/>
        <v>3260.6388724156736</v>
      </c>
      <c r="E35" s="12">
        <f>C35/POJ_VZP!B35*100000</f>
        <v>4202.6798371976038</v>
      </c>
      <c r="F35" s="12">
        <f>E35*ČSÚ!B35/100000</f>
        <v>13794.456029633693</v>
      </c>
      <c r="G35" s="12">
        <f t="shared" si="7"/>
        <v>44978739.554052398</v>
      </c>
    </row>
    <row r="36" spans="1:7" x14ac:dyDescent="0.2">
      <c r="A36" s="15" t="s">
        <v>7</v>
      </c>
      <c r="B36" s="47">
        <v>30174919.670000028</v>
      </c>
      <c r="C36" s="47">
        <v>9107</v>
      </c>
      <c r="D36" s="12">
        <f t="shared" si="6"/>
        <v>3313.3764873174514</v>
      </c>
      <c r="E36" s="12">
        <f>C36/POJ_VZP!B36*100000</f>
        <v>4966.5966787554871</v>
      </c>
      <c r="F36" s="12">
        <f>E36*ČSÚ!B36/100000</f>
        <v>17441.073391868675</v>
      </c>
      <c r="G36" s="12">
        <f t="shared" si="7"/>
        <v>57788842.490195699</v>
      </c>
    </row>
    <row r="37" spans="1:7" x14ac:dyDescent="0.2">
      <c r="A37" s="15" t="s">
        <v>8</v>
      </c>
      <c r="B37" s="47">
        <v>41170588.309999995</v>
      </c>
      <c r="C37" s="47">
        <v>12445</v>
      </c>
      <c r="D37" s="12">
        <f t="shared" si="6"/>
        <v>3308.2031586982721</v>
      </c>
      <c r="E37" s="12">
        <f>C37/POJ_VZP!B37*100000</f>
        <v>6408.8039302524376</v>
      </c>
      <c r="F37" s="12">
        <f>E37*ČSÚ!B37/100000</f>
        <v>24893.62097422059</v>
      </c>
      <c r="G37" s="12">
        <f t="shared" si="7"/>
        <v>82353155.538354114</v>
      </c>
    </row>
    <row r="38" spans="1:7" x14ac:dyDescent="0.2">
      <c r="A38" s="15" t="s">
        <v>9</v>
      </c>
      <c r="B38" s="47">
        <v>50794355.140000015</v>
      </c>
      <c r="C38" s="47">
        <v>16640</v>
      </c>
      <c r="D38" s="12">
        <f t="shared" si="6"/>
        <v>3052.5453810096164</v>
      </c>
      <c r="E38" s="12">
        <f>C38/POJ_VZP!B38*100000</f>
        <v>7442.9922260093217</v>
      </c>
      <c r="F38" s="12">
        <f>E38*ČSÚ!B38/100000</f>
        <v>33889.767138115814</v>
      </c>
      <c r="G38" s="12">
        <f t="shared" si="7"/>
        <v>103450052.14094691</v>
      </c>
    </row>
    <row r="39" spans="1:7" x14ac:dyDescent="0.2">
      <c r="A39" s="15" t="s">
        <v>10</v>
      </c>
      <c r="B39" s="47">
        <v>44261270.110000044</v>
      </c>
      <c r="C39" s="47">
        <v>15677</v>
      </c>
      <c r="D39" s="12">
        <f t="shared" si="6"/>
        <v>2823.3252605728167</v>
      </c>
      <c r="E39" s="12">
        <f>C39/POJ_VZP!B39*100000</f>
        <v>8318.6967711124671</v>
      </c>
      <c r="F39" s="12">
        <f>E39*ČSÚ!B39/100000</f>
        <v>30944.096216603433</v>
      </c>
      <c r="G39" s="12">
        <f t="shared" si="7"/>
        <v>87365248.513932198</v>
      </c>
    </row>
    <row r="40" spans="1:7" x14ac:dyDescent="0.2">
      <c r="A40" s="15" t="s">
        <v>11</v>
      </c>
      <c r="B40" s="47">
        <v>47565616.310000025</v>
      </c>
      <c r="C40" s="47">
        <v>17990</v>
      </c>
      <c r="D40" s="12">
        <f t="shared" si="6"/>
        <v>2644.003130072264</v>
      </c>
      <c r="E40" s="12">
        <f>C40/POJ_VZP!B40*100000</f>
        <v>9834.6854431348529</v>
      </c>
      <c r="F40" s="12">
        <f>E40*ČSÚ!B40/100000</f>
        <v>33636.001071483239</v>
      </c>
      <c r="G40" s="12">
        <f t="shared" si="7"/>
        <v>88933692.116115704</v>
      </c>
    </row>
    <row r="41" spans="1:7" x14ac:dyDescent="0.2">
      <c r="A41" s="15" t="s">
        <v>12</v>
      </c>
      <c r="B41" s="47">
        <v>46866206.580000058</v>
      </c>
      <c r="C41" s="47">
        <v>18625</v>
      </c>
      <c r="D41" s="12">
        <f t="shared" si="6"/>
        <v>2516.3063935570499</v>
      </c>
      <c r="E41" s="12">
        <f>C41/POJ_VZP!B41*100000</f>
        <v>10842.798344326524</v>
      </c>
      <c r="F41" s="12">
        <f>E41*ČSÚ!B41/100000</f>
        <v>33779.382891956244</v>
      </c>
      <c r="G41" s="12">
        <f t="shared" si="7"/>
        <v>84999277.141441122</v>
      </c>
    </row>
    <row r="42" spans="1:7" x14ac:dyDescent="0.2">
      <c r="A42" s="15" t="s">
        <v>13</v>
      </c>
      <c r="B42" s="47">
        <v>43035190.659999959</v>
      </c>
      <c r="C42" s="47">
        <v>19060</v>
      </c>
      <c r="D42" s="12">
        <f t="shared" si="6"/>
        <v>2257.8798877229779</v>
      </c>
      <c r="E42" s="12">
        <f>C42/POJ_VZP!B42*100000</f>
        <v>9188.9520448551993</v>
      </c>
      <c r="F42" s="12">
        <f>E42*ČSÚ!B42/100000</f>
        <v>32735.320046475077</v>
      </c>
      <c r="G42" s="12">
        <f t="shared" si="7"/>
        <v>73912420.751110896</v>
      </c>
    </row>
    <row r="43" spans="1:7" x14ac:dyDescent="0.2">
      <c r="A43" s="15" t="s">
        <v>14</v>
      </c>
      <c r="B43" s="47">
        <v>37813256.660000063</v>
      </c>
      <c r="C43" s="47">
        <v>17741</v>
      </c>
      <c r="D43" s="12">
        <f t="shared" si="6"/>
        <v>2131.4050312834711</v>
      </c>
      <c r="E43" s="12">
        <f>C43/POJ_VZP!B43*100000</f>
        <v>8149.0259844653592</v>
      </c>
      <c r="F43" s="12">
        <f>E43*ČSÚ!B43/100000</f>
        <v>29820.749413202149</v>
      </c>
      <c r="G43" s="12">
        <f t="shared" si="7"/>
        <v>63560095.335942678</v>
      </c>
    </row>
    <row r="44" spans="1:7" x14ac:dyDescent="0.2">
      <c r="A44" s="15" t="s">
        <v>15</v>
      </c>
      <c r="B44" s="47">
        <v>35602358.860000037</v>
      </c>
      <c r="C44" s="47">
        <v>17520</v>
      </c>
      <c r="D44" s="12">
        <f t="shared" si="6"/>
        <v>2032.0981084474906</v>
      </c>
      <c r="E44" s="12">
        <f>C44/POJ_VZP!B44*100000</f>
        <v>8515.6022163896178</v>
      </c>
      <c r="F44" s="12">
        <f>E44*ČSÚ!B44/100000</f>
        <v>27747.706620005833</v>
      </c>
      <c r="G44" s="12">
        <f t="shared" si="7"/>
        <v>56386062.136269763</v>
      </c>
    </row>
    <row r="45" spans="1:7" x14ac:dyDescent="0.2">
      <c r="A45" s="15" t="s">
        <v>16</v>
      </c>
      <c r="B45" s="47">
        <v>29493463.470000029</v>
      </c>
      <c r="C45" s="47">
        <v>15180</v>
      </c>
      <c r="D45" s="12">
        <f t="shared" si="6"/>
        <v>1942.9159071146264</v>
      </c>
      <c r="E45" s="12">
        <f>C45/POJ_VZP!B45*100000</f>
        <v>10303.330595733416</v>
      </c>
      <c r="F45" s="12">
        <f>E45*ČSÚ!B45/100000</f>
        <v>22648.369182317365</v>
      </c>
      <c r="G45" s="12">
        <f t="shared" si="7"/>
        <v>44003876.754529096</v>
      </c>
    </row>
    <row r="46" spans="1:7" x14ac:dyDescent="0.2">
      <c r="A46" s="15" t="s">
        <v>17</v>
      </c>
      <c r="B46" s="47">
        <v>26219796.550000001</v>
      </c>
      <c r="C46" s="47">
        <v>13986</v>
      </c>
      <c r="D46" s="12">
        <f t="shared" si="6"/>
        <v>1874.7173280423281</v>
      </c>
      <c r="E46" s="12">
        <f>C46/POJ_VZP!B46*100000</f>
        <v>13038.492733086596</v>
      </c>
      <c r="F46" s="12">
        <f>E46*ČSÚ!B46/100000</f>
        <v>18861.222817828406</v>
      </c>
      <c r="G46" s="12">
        <f t="shared" si="7"/>
        <v>35359461.24465026</v>
      </c>
    </row>
    <row r="47" spans="1:7" x14ac:dyDescent="0.2">
      <c r="A47" s="15" t="s">
        <v>18</v>
      </c>
      <c r="B47" s="47">
        <v>23116055.390000015</v>
      </c>
      <c r="C47" s="47">
        <v>12728</v>
      </c>
      <c r="D47" s="12">
        <f t="shared" si="6"/>
        <v>1816.1577144877447</v>
      </c>
      <c r="E47" s="12">
        <f>C47/POJ_VZP!B47*100000</f>
        <v>17001.950255136118</v>
      </c>
      <c r="F47" s="12">
        <f>E47*ČSÚ!B47/100000</f>
        <v>16409.177259490796</v>
      </c>
      <c r="G47" s="12">
        <f t="shared" si="7"/>
        <v>29801653.868221078</v>
      </c>
    </row>
    <row r="48" spans="1:7" x14ac:dyDescent="0.2">
      <c r="A48" s="15" t="s">
        <v>19</v>
      </c>
      <c r="B48" s="47">
        <v>10983350.440000007</v>
      </c>
      <c r="C48" s="47">
        <v>6262</v>
      </c>
      <c r="D48" s="12">
        <f t="shared" si="6"/>
        <v>1753.9684509741307</v>
      </c>
      <c r="E48" s="12">
        <f>C48/POJ_VZP!B48*100000</f>
        <v>20889.348500517062</v>
      </c>
      <c r="F48" s="12">
        <f>E48*ČSÚ!B48/100000</f>
        <v>7797.4715615305067</v>
      </c>
      <c r="G48" s="12">
        <f t="shared" si="7"/>
        <v>13676519.116292499</v>
      </c>
    </row>
    <row r="49" spans="1:24" x14ac:dyDescent="0.2">
      <c r="A49" s="15" t="s">
        <v>20</v>
      </c>
      <c r="B49" s="47">
        <v>2452632.4899999979</v>
      </c>
      <c r="C49" s="47">
        <v>1485</v>
      </c>
      <c r="D49" s="12">
        <f t="shared" si="6"/>
        <v>1651.604370370369</v>
      </c>
      <c r="E49" s="12">
        <f>C49/POJ_VZP!B49*100000</f>
        <v>24907.749077490775</v>
      </c>
      <c r="F49" s="12">
        <f>E49*ČSÚ!B49/100000</f>
        <v>1786.8819188191883</v>
      </c>
      <c r="G49" s="12">
        <f t="shared" si="7"/>
        <v>2951221.9864575621</v>
      </c>
    </row>
    <row r="50" spans="1:24" x14ac:dyDescent="0.2">
      <c r="A50" s="15" t="s">
        <v>21</v>
      </c>
      <c r="B50" s="47">
        <v>139296.52999999997</v>
      </c>
      <c r="C50" s="47">
        <v>81</v>
      </c>
      <c r="D50" s="12">
        <f t="shared" si="6"/>
        <v>1719.7102469135798</v>
      </c>
      <c r="E50" s="12">
        <f>C50/POJ_VZP!B50*100000</f>
        <v>22131.147540983606</v>
      </c>
      <c r="F50" s="12">
        <f>E50*ČSÚ!B50/100000</f>
        <v>105.5655737704918</v>
      </c>
      <c r="G50" s="12">
        <f t="shared" si="7"/>
        <v>181542.19893442618</v>
      </c>
    </row>
    <row r="51" spans="1:24" s="3" customFormat="1" x14ac:dyDescent="0.2">
      <c r="A51" s="16" t="s">
        <v>24</v>
      </c>
      <c r="B51" s="18">
        <f>SUM(B30:B50)</f>
        <v>534070062.14000028</v>
      </c>
      <c r="C51" s="18">
        <f>SUM(C30:C50)</f>
        <v>216556</v>
      </c>
      <c r="D51" s="18">
        <f t="shared" si="6"/>
        <v>2466.198406601527</v>
      </c>
      <c r="E51" s="18">
        <f>C51/POJ_VZP!B51*100000</f>
        <v>7314.2302842963054</v>
      </c>
      <c r="F51" s="18">
        <f>SUM(F30:F50)</f>
        <v>375877.7344935335</v>
      </c>
      <c r="G51" s="18">
        <f>SUM(G30:G50)</f>
        <v>951168268.00614095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1440.335951476779</v>
      </c>
      <c r="C56" s="60">
        <f>B56*ČSÚ!C56</f>
        <v>1450.3584174087691</v>
      </c>
      <c r="D56" s="60">
        <f>C56*ČSÚ!D56</f>
        <v>1451.1255445228478</v>
      </c>
      <c r="E56" s="60">
        <f>D56*ČSÚ!E56</f>
        <v>1443.0806725148138</v>
      </c>
      <c r="F56" s="60">
        <f>E56*ČSÚ!F56</f>
        <v>1425.770498999075</v>
      </c>
      <c r="G56" s="60">
        <f>F56*ČSÚ!G56</f>
        <v>1402.7342695246766</v>
      </c>
      <c r="H56" s="60">
        <f>G56*ČSÚ!H56</f>
        <v>1378.1438604425343</v>
      </c>
      <c r="I56" s="60">
        <f>H56*ČSÚ!I56</f>
        <v>1353.5086192563226</v>
      </c>
      <c r="J56" s="60">
        <f>I56*ČSÚ!J56</f>
        <v>1329.3316618005995</v>
      </c>
      <c r="K56" s="60">
        <f>J56*ČSÚ!K56</f>
        <v>1306.2232028252004</v>
      </c>
      <c r="L56" s="60">
        <f>K56*ČSÚ!L56</f>
        <v>1284.893083977893</v>
      </c>
      <c r="M56" s="60">
        <f>L56*ČSÚ!M56</f>
        <v>1266.0909976656178</v>
      </c>
      <c r="N56" s="60">
        <f>M56*ČSÚ!N56</f>
        <v>1250.4919161218666</v>
      </c>
      <c r="O56" s="60">
        <f>N56*ČSÚ!O56</f>
        <v>1238.6263525781285</v>
      </c>
      <c r="P56" s="60">
        <f>O56*ČSÚ!P56</f>
        <v>1230.8853426087881</v>
      </c>
      <c r="Q56" s="60">
        <f>P56*ČSÚ!Q56</f>
        <v>1227.5304068209175</v>
      </c>
      <c r="R56" s="60">
        <f>Q56*ČSÚ!R56</f>
        <v>1228.6885695093806</v>
      </c>
      <c r="S56" s="60">
        <f>R56*ČSÚ!S56</f>
        <v>1234.3374146221424</v>
      </c>
      <c r="T56" s="60">
        <f>S56*ČSÚ!T56</f>
        <v>1244.2303655868209</v>
      </c>
      <c r="U56" s="60">
        <f>T56*ČSÚ!U56</f>
        <v>1257.7995490852013</v>
      </c>
      <c r="V56" s="60">
        <f>U56*ČSÚ!V56</f>
        <v>1274.1283976563068</v>
      </c>
      <c r="W56" s="60">
        <f>V56*ČSÚ!W56</f>
        <v>1292.0114258351562</v>
      </c>
      <c r="X56" s="61">
        <f>W56*ČSÚ!X56</f>
        <v>1310.0912171374218</v>
      </c>
    </row>
    <row r="57" spans="1:24" x14ac:dyDescent="0.2">
      <c r="A57" s="15" t="s">
        <v>2</v>
      </c>
      <c r="B57" s="62">
        <f t="shared" ref="B57:B76" si="8">F7</f>
        <v>8809.8824997400443</v>
      </c>
      <c r="C57" s="11">
        <f>B57*ČSÚ!C57</f>
        <v>8648.7417073931574</v>
      </c>
      <c r="D57" s="11">
        <f>C57*ČSÚ!D57</f>
        <v>8533.9491525423728</v>
      </c>
      <c r="E57" s="11">
        <f>D57*ČSÚ!E57</f>
        <v>8519.570344182177</v>
      </c>
      <c r="F57" s="11">
        <f>E57*ČSÚ!F57</f>
        <v>8607.359883539566</v>
      </c>
      <c r="G57" s="11">
        <f>F57*ČSÚ!G57</f>
        <v>8703.5358219819082</v>
      </c>
      <c r="H57" s="11">
        <f>G57*ČSÚ!H57</f>
        <v>8760.7090568784442</v>
      </c>
      <c r="I57" s="11">
        <f>H57*ČSÚ!I57</f>
        <v>8761.616096495789</v>
      </c>
      <c r="J57" s="11">
        <f>I57*ČSÚ!J57</f>
        <v>8713.7660393053975</v>
      </c>
      <c r="K57" s="11">
        <f>J57*ČSÚ!K57</f>
        <v>8610.6311739627745</v>
      </c>
      <c r="L57" s="11">
        <f>K57*ČSÚ!L57</f>
        <v>8473.3559322033907</v>
      </c>
      <c r="M57" s="11">
        <f>L57*ČSÚ!M57</f>
        <v>8326.7277737340137</v>
      </c>
      <c r="N57" s="11">
        <f>M57*ČSÚ!N57</f>
        <v>8179.8170947280869</v>
      </c>
      <c r="O57" s="11">
        <f>N57*ČSÚ!O57</f>
        <v>8035.6721430799635</v>
      </c>
      <c r="P57" s="11">
        <f>O57*ČSÚ!P57</f>
        <v>7897.9062077570979</v>
      </c>
      <c r="Q57" s="11">
        <f>P57*ČSÚ!Q57</f>
        <v>7770.7273578038894</v>
      </c>
      <c r="R57" s="11">
        <f>Q57*ČSÚ!R57</f>
        <v>7658.6113132993669</v>
      </c>
      <c r="S57" s="11">
        <f>R57*ČSÚ!S57</f>
        <v>7565.6025787667686</v>
      </c>
      <c r="T57" s="11">
        <f>S57*ČSÚ!T57</f>
        <v>7494.8683581158375</v>
      </c>
      <c r="U57" s="11">
        <f>T57*ČSÚ!U57</f>
        <v>7448.7580326505158</v>
      </c>
      <c r="V57" s="11">
        <f>U57*ČSÚ!V57</f>
        <v>7428.8031610689413</v>
      </c>
      <c r="W57" s="11">
        <f>V57*ČSÚ!W57</f>
        <v>7435.7769574711447</v>
      </c>
      <c r="X57" s="12">
        <f>W57*ČSÚ!X57</f>
        <v>7469.5604658417378</v>
      </c>
    </row>
    <row r="58" spans="1:24" x14ac:dyDescent="0.2">
      <c r="A58" s="15" t="s">
        <v>3</v>
      </c>
      <c r="B58" s="62">
        <f t="shared" si="8"/>
        <v>13133.80604076797</v>
      </c>
      <c r="C58" s="11">
        <f>B58*ČSÚ!C58</f>
        <v>13764.889927243452</v>
      </c>
      <c r="D58" s="11">
        <f>C58*ČSÚ!D58</f>
        <v>14259.861868886321</v>
      </c>
      <c r="E58" s="11">
        <f>D58*ČSÚ!E58</f>
        <v>14486.833757366789</v>
      </c>
      <c r="F58" s="11">
        <f>E58*ČSÚ!F58</f>
        <v>14407.458852299653</v>
      </c>
      <c r="G58" s="11">
        <f>F58*ČSÚ!G58</f>
        <v>14155.143944802236</v>
      </c>
      <c r="H58" s="11">
        <f>G58*ČSÚ!H58</f>
        <v>13894.096611276505</v>
      </c>
      <c r="I58" s="11">
        <f>H58*ČSÚ!I58</f>
        <v>13708.413911082083</v>
      </c>
      <c r="J58" s="11">
        <f>I58*ČSÚ!J58</f>
        <v>13685.728586943314</v>
      </c>
      <c r="K58" s="11">
        <f>J58*ČSÚ!K58</f>
        <v>13825.945721185979</v>
      </c>
      <c r="L58" s="11">
        <f>K58*ČSÚ!L58</f>
        <v>13979.546247493774</v>
      </c>
      <c r="M58" s="11">
        <f>L58*ČSÚ!M58</f>
        <v>14070.951967768397</v>
      </c>
      <c r="N58" s="11">
        <f>M58*ČSÚ!N58</f>
        <v>14072.541838811596</v>
      </c>
      <c r="O58" s="11">
        <f>N58*ČSÚ!O58</f>
        <v>13996.322946412301</v>
      </c>
      <c r="P58" s="11">
        <f>O58*ČSÚ!P58</f>
        <v>13831.949264080446</v>
      </c>
      <c r="Q58" s="11">
        <f>P58*ČSÚ!Q58</f>
        <v>13613.069107327301</v>
      </c>
      <c r="R58" s="11">
        <f>Q58*ČSÚ!R58</f>
        <v>13379.263146302937</v>
      </c>
      <c r="S58" s="11">
        <f>R58*ČSÚ!S58</f>
        <v>13145.053785163136</v>
      </c>
      <c r="T58" s="11">
        <f>S58*ČSÚ!T58</f>
        <v>12915.210637037491</v>
      </c>
      <c r="U58" s="11">
        <f>T58*ČSÚ!U58</f>
        <v>12695.523680053469</v>
      </c>
      <c r="V58" s="11">
        <f>U58*ČSÚ!V58</f>
        <v>12492.732069080748</v>
      </c>
      <c r="W58" s="11">
        <f>V58*ČSÚ!W58</f>
        <v>12313.954629685888</v>
      </c>
      <c r="X58" s="12">
        <f>W58*ČSÚ!X58</f>
        <v>12165.645763715902</v>
      </c>
    </row>
    <row r="59" spans="1:24" x14ac:dyDescent="0.2">
      <c r="A59" s="15" t="s">
        <v>4</v>
      </c>
      <c r="B59" s="62">
        <f t="shared" si="8"/>
        <v>9441.4116460887781</v>
      </c>
      <c r="C59" s="11">
        <f>B59*ČSÚ!C59</f>
        <v>9586.5929850044868</v>
      </c>
      <c r="D59" s="11">
        <f>C59*ČSÚ!D59</f>
        <v>9791.8152860255486</v>
      </c>
      <c r="E59" s="11">
        <f>D59*ČSÚ!E59</f>
        <v>10087.889562951255</v>
      </c>
      <c r="F59" s="11">
        <f>E59*ČSÚ!F59</f>
        <v>10521.674644337165</v>
      </c>
      <c r="G59" s="11">
        <f>F59*ČSÚ!G59</f>
        <v>11064.632298030505</v>
      </c>
      <c r="H59" s="11">
        <f>G59*ČSÚ!H59</f>
        <v>11586.976810355878</v>
      </c>
      <c r="I59" s="11">
        <f>H59*ČSÚ!I59</f>
        <v>11995.879873542104</v>
      </c>
      <c r="J59" s="11">
        <f>I59*ČSÚ!J59</f>
        <v>12184.836963301579</v>
      </c>
      <c r="K59" s="11">
        <f>J59*ČSÚ!K59</f>
        <v>12118.867005596619</v>
      </c>
      <c r="L59" s="11">
        <f>K59*ČSÚ!L59</f>
        <v>11909.118904601191</v>
      </c>
      <c r="M59" s="11">
        <f>L59*ČSÚ!M59</f>
        <v>11692.137428974242</v>
      </c>
      <c r="N59" s="11">
        <f>M59*ČSÚ!N59</f>
        <v>11537.924253428464</v>
      </c>
      <c r="O59" s="11">
        <f>N59*ČSÚ!O59</f>
        <v>11519.326970564363</v>
      </c>
      <c r="P59" s="11">
        <f>O59*ČSÚ!P59</f>
        <v>11636.227000469948</v>
      </c>
      <c r="Q59" s="11">
        <f>P59*ČSÚ!Q59</f>
        <v>11764.253778784128</v>
      </c>
      <c r="R59" s="11">
        <f>Q59*ČSÚ!R59</f>
        <v>11840.441372239078</v>
      </c>
      <c r="S59" s="11">
        <f>R59*ČSÚ!S59</f>
        <v>11841.884094501651</v>
      </c>
      <c r="T59" s="11">
        <f>S59*ČSÚ!T59</f>
        <v>11778.621711453845</v>
      </c>
      <c r="U59" s="11">
        <f>T59*ČSÚ!U59</f>
        <v>11641.918836245573</v>
      </c>
      <c r="V59" s="11">
        <f>U59*ČSÚ!V59</f>
        <v>11459.859144700309</v>
      </c>
      <c r="W59" s="11">
        <f>V59*ČSÚ!W59</f>
        <v>11265.407852351866</v>
      </c>
      <c r="X59" s="12">
        <f>W59*ČSÚ!X59</f>
        <v>11070.581056948782</v>
      </c>
    </row>
    <row r="60" spans="1:24" x14ac:dyDescent="0.2">
      <c r="A60" s="15" t="s">
        <v>5</v>
      </c>
      <c r="B60" s="62">
        <f t="shared" si="8"/>
        <v>8961.3189062137699</v>
      </c>
      <c r="C60" s="11">
        <f>B60*ČSÚ!C60</f>
        <v>8590.6843717720803</v>
      </c>
      <c r="D60" s="11">
        <f>C60*ČSÚ!D60</f>
        <v>8411.5315220675548</v>
      </c>
      <c r="E60" s="11">
        <f>D60*ČSÚ!E60</f>
        <v>8380.7008846697063</v>
      </c>
      <c r="F60" s="11">
        <f>E60*ČSÚ!F60</f>
        <v>8408.4706878500201</v>
      </c>
      <c r="G60" s="11">
        <f>F60*ČSÚ!G60</f>
        <v>8462.8304195681339</v>
      </c>
      <c r="H60" s="11">
        <f>G60*ČSÚ!H60</f>
        <v>8574.4568205293945</v>
      </c>
      <c r="I60" s="11">
        <f>H60*ČSÚ!I60</f>
        <v>8752.0878029414034</v>
      </c>
      <c r="J60" s="11">
        <f>I60*ČSÚ!J60</f>
        <v>9007.5563124942892</v>
      </c>
      <c r="K60" s="11">
        <f>J60*ČSÚ!K60</f>
        <v>9381.8501682910191</v>
      </c>
      <c r="L60" s="11">
        <f>K60*ČSÚ!L60</f>
        <v>9850.4313976938156</v>
      </c>
      <c r="M60" s="11">
        <f>L60*ČSÚ!M60</f>
        <v>10301.177710398908</v>
      </c>
      <c r="N60" s="11">
        <f>M60*ČSÚ!N60</f>
        <v>10653.977328142895</v>
      </c>
      <c r="O60" s="11">
        <f>N60*ČSÚ!O60</f>
        <v>10816.851327707236</v>
      </c>
      <c r="P60" s="11">
        <f>O60*ČSÚ!P60</f>
        <v>10759.635957361588</v>
      </c>
      <c r="Q60" s="11">
        <f>P60*ČSÚ!Q60</f>
        <v>10578.36275322704</v>
      </c>
      <c r="R60" s="11">
        <f>Q60*ČSÚ!R60</f>
        <v>10390.882382494921</v>
      </c>
      <c r="S60" s="11">
        <f>R60*ČSÚ!S60</f>
        <v>10257.539448258414</v>
      </c>
      <c r="T60" s="11">
        <f>S60*ČSÚ!T60</f>
        <v>10241.26059811823</v>
      </c>
      <c r="U60" s="11">
        <f>T60*ČSÚ!U60</f>
        <v>10341.960333911866</v>
      </c>
      <c r="V60" s="11">
        <f>U60*ČSÚ!V60</f>
        <v>10452.235863905613</v>
      </c>
      <c r="W60" s="11">
        <f>V60*ČSÚ!W60</f>
        <v>10517.744556013855</v>
      </c>
      <c r="X60" s="12">
        <f>W60*ČSÚ!X60</f>
        <v>10518.667936168866</v>
      </c>
    </row>
    <row r="61" spans="1:24" x14ac:dyDescent="0.2">
      <c r="A61" s="15" t="s">
        <v>6</v>
      </c>
      <c r="B61" s="62">
        <f t="shared" si="8"/>
        <v>11929.769399076915</v>
      </c>
      <c r="C61" s="11">
        <f>B61*ČSÚ!C61</f>
        <v>11694.538502684694</v>
      </c>
      <c r="D61" s="11">
        <f>C61*ČSÚ!D61</f>
        <v>11240.102214490214</v>
      </c>
      <c r="E61" s="11">
        <f>D61*ČSÚ!E61</f>
        <v>10646.034857716329</v>
      </c>
      <c r="F61" s="11">
        <f>E61*ČSÚ!F61</f>
        <v>10070.205804440189</v>
      </c>
      <c r="G61" s="11">
        <f>F61*ČSÚ!G61</f>
        <v>9564.460241571489</v>
      </c>
      <c r="H61" s="11">
        <f>G61*ČSÚ!H61</f>
        <v>9169.8905363274207</v>
      </c>
      <c r="I61" s="11">
        <f>H61*ČSÚ!I61</f>
        <v>8987.7841012134613</v>
      </c>
      <c r="J61" s="11">
        <f>I61*ČSÚ!J61</f>
        <v>8955.9924044055479</v>
      </c>
      <c r="K61" s="11">
        <f>J61*ČSÚ!K61</f>
        <v>8983.2374909576283</v>
      </c>
      <c r="L61" s="11">
        <f>K61*ČSÚ!L61</f>
        <v>9037.2954767751089</v>
      </c>
      <c r="M61" s="11">
        <f>L61*ČSÚ!M61</f>
        <v>9149.0591091096212</v>
      </c>
      <c r="N61" s="11">
        <f>M61*ČSÚ!N61</f>
        <v>9327.3450086093617</v>
      </c>
      <c r="O61" s="11">
        <f>N61*ČSÚ!O61</f>
        <v>9584.1506943524673</v>
      </c>
      <c r="P61" s="11">
        <f>O61*ČSÚ!P61</f>
        <v>9960.7759834537319</v>
      </c>
      <c r="Q61" s="11">
        <f>P61*ČSÚ!Q61</f>
        <v>10432.517050606733</v>
      </c>
      <c r="R61" s="11">
        <f>Q61*ČSÚ!R61</f>
        <v>10886.296414125465</v>
      </c>
      <c r="S61" s="11">
        <f>R61*ČSÚ!S61</f>
        <v>11241.312338892911</v>
      </c>
      <c r="T61" s="11">
        <f>S61*ČSÚ!T61</f>
        <v>11404.765570713918</v>
      </c>
      <c r="U61" s="11">
        <f>T61*ČSÚ!U61</f>
        <v>11346.195549623535</v>
      </c>
      <c r="V61" s="11">
        <f>U61*ČSÚ!V61</f>
        <v>11162.481377803138</v>
      </c>
      <c r="W61" s="11">
        <f>V61*ČSÚ!W61</f>
        <v>10972.491846580202</v>
      </c>
      <c r="X61" s="12">
        <f>W61*ČSÚ!X61</f>
        <v>10837.13078839316</v>
      </c>
    </row>
    <row r="62" spans="1:24" x14ac:dyDescent="0.2">
      <c r="A62" s="15" t="s">
        <v>7</v>
      </c>
      <c r="B62" s="62">
        <f t="shared" si="8"/>
        <v>14971.094394354053</v>
      </c>
      <c r="C62" s="11">
        <f>B62*ČSÚ!C62</f>
        <v>14886.492698882808</v>
      </c>
      <c r="D62" s="11">
        <f>C62*ČSÚ!D62</f>
        <v>14741.029068568643</v>
      </c>
      <c r="E62" s="11">
        <f>D62*ČSÚ!E62</f>
        <v>14650.116803816449</v>
      </c>
      <c r="F62" s="11">
        <f>E62*ČSÚ!F62</f>
        <v>14527.331155807151</v>
      </c>
      <c r="G62" s="11">
        <f>F62*ČSÚ!G62</f>
        <v>14334.428071342878</v>
      </c>
      <c r="H62" s="11">
        <f>G62*ČSÚ!H62</f>
        <v>14033.704403164127</v>
      </c>
      <c r="I62" s="11">
        <f>H62*ČSÚ!I62</f>
        <v>13520.585003186621</v>
      </c>
      <c r="J62" s="11">
        <f>I62*ČSÚ!J62</f>
        <v>12833.894897653143</v>
      </c>
      <c r="K62" s="11">
        <f>J62*ČSÚ!K62</f>
        <v>12168.11982173652</v>
      </c>
      <c r="L62" s="11">
        <f>K62*ČSÚ!L62</f>
        <v>11583.340401702029</v>
      </c>
      <c r="M62" s="11">
        <f>L62*ČSÚ!M62</f>
        <v>11126.835823273597</v>
      </c>
      <c r="N62" s="11">
        <f>M62*ČSÚ!N62</f>
        <v>10915.642104671213</v>
      </c>
      <c r="O62" s="11">
        <f>N62*ČSÚ!O62</f>
        <v>10878.039125178075</v>
      </c>
      <c r="P62" s="11">
        <f>O62*ČSÚ!P62</f>
        <v>10908.550226812626</v>
      </c>
      <c r="Q62" s="11">
        <f>P62*ČSÚ!Q62</f>
        <v>10970.073268913548</v>
      </c>
      <c r="R62" s="11">
        <f>Q62*ČSÚ!R62</f>
        <v>11098.308043413061</v>
      </c>
      <c r="S62" s="11">
        <f>R62*ČSÚ!S62</f>
        <v>11303.391528267224</v>
      </c>
      <c r="T62" s="11">
        <f>S62*ČSÚ!T62</f>
        <v>11599.206975894127</v>
      </c>
      <c r="U62" s="11">
        <f>T62*ČSÚ!U62</f>
        <v>12033.554444402787</v>
      </c>
      <c r="V62" s="11">
        <f>U62*ČSÚ!V62</f>
        <v>12577.866086826121</v>
      </c>
      <c r="W62" s="11">
        <f>V62*ČSÚ!W62</f>
        <v>13101.40293450551</v>
      </c>
      <c r="X62" s="12">
        <f>W62*ČSÚ!X62</f>
        <v>13510.748528529655</v>
      </c>
    </row>
    <row r="63" spans="1:24" x14ac:dyDescent="0.2">
      <c r="A63" s="15" t="s">
        <v>8</v>
      </c>
      <c r="B63" s="62">
        <f t="shared" si="8"/>
        <v>19748.727865192657</v>
      </c>
      <c r="C63" s="11">
        <f>B63*ČSÚ!C63</f>
        <v>19062.960747021571</v>
      </c>
      <c r="D63" s="11">
        <f>C63*ČSÚ!D63</f>
        <v>18598.933111516581</v>
      </c>
      <c r="E63" s="11">
        <f>D63*ČSÚ!E63</f>
        <v>18408.863878930984</v>
      </c>
      <c r="F63" s="11">
        <f>E63*ČSÚ!F63</f>
        <v>18282.302208865513</v>
      </c>
      <c r="G63" s="11">
        <f>F63*ČSÚ!G63</f>
        <v>18174.952710099817</v>
      </c>
      <c r="H63" s="11">
        <f>G63*ČSÚ!H63</f>
        <v>18048.725164752603</v>
      </c>
      <c r="I63" s="11">
        <f>H63*ČSÚ!I63</f>
        <v>17891.71041322314</v>
      </c>
      <c r="J63" s="11">
        <f>I63*ČSÚ!J63</f>
        <v>17784.217718149619</v>
      </c>
      <c r="K63" s="11">
        <f>J63*ČSÚ!K63</f>
        <v>17638.778001502629</v>
      </c>
      <c r="L63" s="11">
        <f>K63*ČSÚ!L63</f>
        <v>17410.069631855746</v>
      </c>
      <c r="M63" s="11">
        <f>L63*ČSÚ!M63</f>
        <v>17053.272164859933</v>
      </c>
      <c r="N63" s="11">
        <f>M63*ČSÚ!N63</f>
        <v>16444.25826768273</v>
      </c>
      <c r="O63" s="11">
        <f>N63*ČSÚ!O63</f>
        <v>15629.256481700117</v>
      </c>
      <c r="P63" s="11">
        <f>O63*ČSÚ!P63</f>
        <v>14839.027656971126</v>
      </c>
      <c r="Q63" s="11">
        <f>P63*ČSÚ!Q63</f>
        <v>14144.764224535793</v>
      </c>
      <c r="R63" s="11">
        <f>Q63*ČSÚ!R63</f>
        <v>13602.718467317804</v>
      </c>
      <c r="S63" s="11">
        <f>R63*ČSÚ!S63</f>
        <v>13351.719205752923</v>
      </c>
      <c r="T63" s="11">
        <f>S63*ČSÚ!T63</f>
        <v>13306.63623483954</v>
      </c>
      <c r="U63" s="11">
        <f>T63*ČSÚ!U63</f>
        <v>13342.411445744337</v>
      </c>
      <c r="V63" s="11">
        <f>U63*ČSÚ!V63</f>
        <v>13414.964241708705</v>
      </c>
      <c r="W63" s="11">
        <f>V63*ČSÚ!W63</f>
        <v>13566.728461951272</v>
      </c>
      <c r="X63" s="12">
        <f>W63*ČSÚ!X63</f>
        <v>13809.708730277987</v>
      </c>
    </row>
    <row r="64" spans="1:24" x14ac:dyDescent="0.2">
      <c r="A64" s="15" t="s">
        <v>9</v>
      </c>
      <c r="B64" s="62">
        <f t="shared" si="8"/>
        <v>23661.770533245963</v>
      </c>
      <c r="C64" s="11">
        <f>B64*ČSÚ!C64</f>
        <v>23479.764484647803</v>
      </c>
      <c r="D64" s="11">
        <f>C64*ČSÚ!D64</f>
        <v>22910.814118048474</v>
      </c>
      <c r="E64" s="11">
        <f>D64*ČSÚ!E64</f>
        <v>22108.161784491549</v>
      </c>
      <c r="F64" s="11">
        <f>E64*ČSÚ!F64</f>
        <v>21275.441667862167</v>
      </c>
      <c r="G64" s="11">
        <f>F64*ČSÚ!G64</f>
        <v>20493.80233491398</v>
      </c>
      <c r="H64" s="11">
        <f>G64*ČSÚ!H64</f>
        <v>19774.045550596908</v>
      </c>
      <c r="I64" s="11">
        <f>H64*ČSÚ!I64</f>
        <v>19307.675042941166</v>
      </c>
      <c r="J64" s="11">
        <f>I64*ČSÚ!J64</f>
        <v>19114.670386296042</v>
      </c>
      <c r="K64" s="11">
        <f>J64*ČSÚ!K64</f>
        <v>18986.402503189078</v>
      </c>
      <c r="L64" s="11">
        <f>K64*ČSÚ!L64</f>
        <v>18877.671297463072</v>
      </c>
      <c r="M64" s="11">
        <f>L64*ČSÚ!M64</f>
        <v>18749.477230517499</v>
      </c>
      <c r="N64" s="11">
        <f>M64*ČSÚ!N64</f>
        <v>18589.73905727169</v>
      </c>
      <c r="O64" s="11">
        <f>N64*ČSÚ!O64</f>
        <v>18480.712586900128</v>
      </c>
      <c r="P64" s="11">
        <f>O64*ČSÚ!P64</f>
        <v>18332.538945605262</v>
      </c>
      <c r="Q64" s="11">
        <f>P64*ČSÚ!Q64</f>
        <v>18098.910794809057</v>
      </c>
      <c r="R64" s="11">
        <f>Q64*ČSÚ!R64</f>
        <v>17733.717639030514</v>
      </c>
      <c r="S64" s="11">
        <f>R64*ČSÚ!S64</f>
        <v>17109.528178325076</v>
      </c>
      <c r="T64" s="11">
        <f>S64*ČSÚ!T64</f>
        <v>16274.101469111432</v>
      </c>
      <c r="U64" s="11">
        <f>T64*ČSÚ!U64</f>
        <v>15464.067519415608</v>
      </c>
      <c r="V64" s="11">
        <f>U64*ČSÚ!V64</f>
        <v>14752.553539786977</v>
      </c>
      <c r="W64" s="11">
        <f>V64*ČSÚ!W64</f>
        <v>14197.160741496093</v>
      </c>
      <c r="X64" s="12">
        <f>W64*ČSÚ!X64</f>
        <v>13940.034445991056</v>
      </c>
    </row>
    <row r="65" spans="1:24" x14ac:dyDescent="0.2">
      <c r="A65" s="15" t="s">
        <v>10</v>
      </c>
      <c r="B65" s="62">
        <f t="shared" si="8"/>
        <v>19167.473388942879</v>
      </c>
      <c r="C65" s="11">
        <f>B65*ČSÚ!C65</f>
        <v>20377.717446075472</v>
      </c>
      <c r="D65" s="11">
        <f>C65*ČSÚ!D65</f>
        <v>21523.160610568884</v>
      </c>
      <c r="E65" s="11">
        <f>D65*ČSÚ!E65</f>
        <v>22479.774316126921</v>
      </c>
      <c r="F65" s="11">
        <f>E65*ČSÚ!F65</f>
        <v>23153.742709883052</v>
      </c>
      <c r="G65" s="11">
        <f>F65*ČSÚ!G65</f>
        <v>23404.708671681045</v>
      </c>
      <c r="H65" s="11">
        <f>G65*ČSÚ!H65</f>
        <v>23215.634773316629</v>
      </c>
      <c r="I65" s="11">
        <f>H65*ČSÚ!I65</f>
        <v>22670.265963179787</v>
      </c>
      <c r="J65" s="11">
        <f>I65*ČSÚ!J65</f>
        <v>21884.930965551866</v>
      </c>
      <c r="K65" s="11">
        <f>J65*ČSÚ!K65</f>
        <v>21069.92102123818</v>
      </c>
      <c r="L65" s="11">
        <f>K65*ČSÚ!L65</f>
        <v>20305.265599307262</v>
      </c>
      <c r="M65" s="11">
        <f>L65*ČSÚ!M65</f>
        <v>19601.597814922461</v>
      </c>
      <c r="N65" s="11">
        <f>M65*ČSÚ!N65</f>
        <v>19146.744925360075</v>
      </c>
      <c r="O65" s="11">
        <f>N65*ČSÚ!O65</f>
        <v>18959.944313685755</v>
      </c>
      <c r="P65" s="11">
        <f>O65*ČSÚ!P65</f>
        <v>18836.355738361839</v>
      </c>
      <c r="Q65" s="11">
        <f>P65*ČSÚ!Q65</f>
        <v>18731.882326389052</v>
      </c>
      <c r="R65" s="11">
        <f>Q65*ČSÚ!R65</f>
        <v>18608.049311636096</v>
      </c>
      <c r="S65" s="11">
        <f>R65*ČSÚ!S65</f>
        <v>18453.148045451828</v>
      </c>
      <c r="T65" s="11">
        <f>S65*ČSÚ!T65</f>
        <v>18348.210198563858</v>
      </c>
      <c r="U65" s="11">
        <f>T65*ČSÚ!U65</f>
        <v>18204.382038515218</v>
      </c>
      <c r="V65" s="11">
        <f>U65*ČSÚ!V65</f>
        <v>17976.148943618184</v>
      </c>
      <c r="W65" s="11">
        <f>V65*ČSÚ!W65</f>
        <v>17617.947404299226</v>
      </c>
      <c r="X65" s="12">
        <f>W65*ČSÚ!X65</f>
        <v>17004.208885859181</v>
      </c>
    </row>
    <row r="66" spans="1:24" x14ac:dyDescent="0.2">
      <c r="A66" s="15" t="s">
        <v>11</v>
      </c>
      <c r="B66" s="62">
        <f t="shared" si="8"/>
        <v>17874.042002613365</v>
      </c>
      <c r="C66" s="11">
        <f>B66*ČSÚ!C66</f>
        <v>17701.134832792915</v>
      </c>
      <c r="D66" s="11">
        <f>C66*ČSÚ!D66</f>
        <v>17692.980501379276</v>
      </c>
      <c r="E66" s="11">
        <f>D66*ČSÚ!E66</f>
        <v>17987.823958282919</v>
      </c>
      <c r="F66" s="11">
        <f>E66*ČSÚ!F66</f>
        <v>18567.336892029227</v>
      </c>
      <c r="G66" s="11">
        <f>F66*ČSÚ!G66</f>
        <v>19512.63344141702</v>
      </c>
      <c r="H66" s="11">
        <f>G66*ČSÚ!H66</f>
        <v>20736.56576731355</v>
      </c>
      <c r="I66" s="11">
        <f>H66*ČSÚ!I66</f>
        <v>21914.652068915446</v>
      </c>
      <c r="J66" s="11">
        <f>I66*ČSÚ!J66</f>
        <v>22890.167611189074</v>
      </c>
      <c r="K66" s="11">
        <f>J66*ČSÚ!K66</f>
        <v>23578.46387020277</v>
      </c>
      <c r="L66" s="11">
        <f>K66*ČSÚ!L66</f>
        <v>23838.241177466964</v>
      </c>
      <c r="M66" s="11">
        <f>L66*ČSÚ!M66</f>
        <v>23652.786940424907</v>
      </c>
      <c r="N66" s="11">
        <f>M66*ČSÚ!N66</f>
        <v>23105.436911387496</v>
      </c>
      <c r="O66" s="11">
        <f>N66*ČSÚ!O66</f>
        <v>22313.431694332859</v>
      </c>
      <c r="P66" s="11">
        <f>O66*ČSÚ!P66</f>
        <v>21491.207484392387</v>
      </c>
      <c r="Q66" s="11">
        <f>P66*ČSÚ!Q66</f>
        <v>20720.332841310548</v>
      </c>
      <c r="R66" s="11">
        <f>Q66*ČSÚ!R66</f>
        <v>20011.688622174897</v>
      </c>
      <c r="S66" s="11">
        <f>R66*ČSÚ!S66</f>
        <v>19555.475238348736</v>
      </c>
      <c r="T66" s="11">
        <f>S66*ČSÚ!T66</f>
        <v>19370.601650292789</v>
      </c>
      <c r="U66" s="11">
        <f>T66*ČSÚ!U66</f>
        <v>19249.397485844256</v>
      </c>
      <c r="V66" s="11">
        <f>U66*ČSÚ!V66</f>
        <v>19147.405229153555</v>
      </c>
      <c r="W66" s="11">
        <f>V66*ČSÚ!W66</f>
        <v>19025.468942070362</v>
      </c>
      <c r="X66" s="12">
        <f>W66*ČSÚ!X66</f>
        <v>18871.874662440106</v>
      </c>
    </row>
    <row r="67" spans="1:24" x14ac:dyDescent="0.2">
      <c r="A67" s="15" t="s">
        <v>12</v>
      </c>
      <c r="B67" s="62">
        <f t="shared" si="8"/>
        <v>16280.984092385499</v>
      </c>
      <c r="C67" s="11">
        <f>B67*ČSÚ!C67</f>
        <v>16783.535710259152</v>
      </c>
      <c r="D67" s="11">
        <f>C67*ČSÚ!D67</f>
        <v>17356.991823389511</v>
      </c>
      <c r="E67" s="11">
        <f>D67*ČSÚ!E67</f>
        <v>17730.566779231518</v>
      </c>
      <c r="F67" s="11">
        <f>E67*ČSÚ!F67</f>
        <v>17957.523888265518</v>
      </c>
      <c r="G67" s="11">
        <f>F67*ČSÚ!G67</f>
        <v>17948.45501253604</v>
      </c>
      <c r="H67" s="11">
        <f>G67*ČSÚ!H67</f>
        <v>17782.418794929752</v>
      </c>
      <c r="I67" s="11">
        <f>H67*ČSÚ!I67</f>
        <v>17792.323993493075</v>
      </c>
      <c r="J67" s="11">
        <f>I67*ČSÚ!J67</f>
        <v>18100.352147232683</v>
      </c>
      <c r="K67" s="11">
        <f>J67*ČSÚ!K67</f>
        <v>18693.723197843916</v>
      </c>
      <c r="L67" s="11">
        <f>K67*ČSÚ!L67</f>
        <v>19655.076295345836</v>
      </c>
      <c r="M67" s="11">
        <f>L67*ČSÚ!M67</f>
        <v>20897.250919398924</v>
      </c>
      <c r="N67" s="11">
        <f>M67*ČSÚ!N67</f>
        <v>22092.826680553851</v>
      </c>
      <c r="O67" s="11">
        <f>N67*ČSÚ!O67</f>
        <v>23082.954510557665</v>
      </c>
      <c r="P67" s="11">
        <f>O67*ČSÚ!P67</f>
        <v>23783.008992660929</v>
      </c>
      <c r="Q67" s="11">
        <f>P67*ČSÚ!Q67</f>
        <v>24052.461755689546</v>
      </c>
      <c r="R67" s="11">
        <f>Q67*ČSÚ!R67</f>
        <v>23875.318125446287</v>
      </c>
      <c r="S67" s="11">
        <f>R67*ČSÚ!S67</f>
        <v>23333.197983496462</v>
      </c>
      <c r="T67" s="11">
        <f>S67*ČSÚ!T67</f>
        <v>22543.108121312343</v>
      </c>
      <c r="U67" s="11">
        <f>T67*ČSÚ!U67</f>
        <v>21722.414070427305</v>
      </c>
      <c r="V67" s="11">
        <f>U67*ČSÚ!V67</f>
        <v>20953.964061568862</v>
      </c>
      <c r="W67" s="11">
        <f>V67*ČSÚ!W67</f>
        <v>20248.839372285427</v>
      </c>
      <c r="X67" s="12">
        <f>W67*ČSÚ!X67</f>
        <v>19797.852284135875</v>
      </c>
    </row>
    <row r="68" spans="1:24" x14ac:dyDescent="0.2">
      <c r="A68" s="15" t="s">
        <v>13</v>
      </c>
      <c r="B68" s="62">
        <f t="shared" si="8"/>
        <v>16576.374219650403</v>
      </c>
      <c r="C68" s="11">
        <f>B68*ČSÚ!C68</f>
        <v>16061.711119381482</v>
      </c>
      <c r="D68" s="11">
        <f>C68*ČSÚ!D68</f>
        <v>15496.997481271608</v>
      </c>
      <c r="E68" s="11">
        <f>D68*ČSÚ!E68</f>
        <v>15010.525196888204</v>
      </c>
      <c r="F68" s="11">
        <f>E68*ČSÚ!F68</f>
        <v>14665.655056665384</v>
      </c>
      <c r="G68" s="11">
        <f>F68*ČSÚ!G68</f>
        <v>14693.995425950825</v>
      </c>
      <c r="H68" s="11">
        <f>G68*ČSÚ!H68</f>
        <v>15165.36281694199</v>
      </c>
      <c r="I68" s="11">
        <f>H68*ČSÚ!I68</f>
        <v>15700.938467633501</v>
      </c>
      <c r="J68" s="11">
        <f>I68*ČSÚ!J68</f>
        <v>16051.61626488667</v>
      </c>
      <c r="K68" s="11">
        <f>J68*ČSÚ!K68</f>
        <v>16268.094811275452</v>
      </c>
      <c r="L68" s="11">
        <f>K68*ČSÚ!L68</f>
        <v>16272.755892239726</v>
      </c>
      <c r="M68" s="11">
        <f>L68*ČSÚ!M68</f>
        <v>16139.478887341531</v>
      </c>
      <c r="N68" s="11">
        <f>M68*ČSÚ!N68</f>
        <v>16167.49522426047</v>
      </c>
      <c r="O68" s="11">
        <f>N68*ČSÚ!O68</f>
        <v>16465.056638974263</v>
      </c>
      <c r="P68" s="11">
        <f>O68*ČSÚ!P68</f>
        <v>17021.395286688439</v>
      </c>
      <c r="Q68" s="11">
        <f>P68*ČSÚ!Q68</f>
        <v>17913.381614963506</v>
      </c>
      <c r="R68" s="11">
        <f>Q68*ČSÚ!R68</f>
        <v>19062.47516327315</v>
      </c>
      <c r="S68" s="11">
        <f>R68*ČSÚ!S68</f>
        <v>20168.397630138308</v>
      </c>
      <c r="T68" s="11">
        <f>S68*ČSÚ!T68</f>
        <v>21084.736237034198</v>
      </c>
      <c r="U68" s="11">
        <f>T68*ČSÚ!U68</f>
        <v>21735.119047733395</v>
      </c>
      <c r="V68" s="11">
        <f>U68*ČSÚ!V68</f>
        <v>21993.347918267395</v>
      </c>
      <c r="W68" s="11">
        <f>V68*ČSÚ!W68</f>
        <v>21845.987968209771</v>
      </c>
      <c r="X68" s="12">
        <f>W68*ČSÚ!X68</f>
        <v>21364.32631819056</v>
      </c>
    </row>
    <row r="69" spans="1:24" x14ac:dyDescent="0.2">
      <c r="A69" s="15" t="s">
        <v>14</v>
      </c>
      <c r="B69" s="62">
        <f t="shared" si="8"/>
        <v>13937.607146803553</v>
      </c>
      <c r="C69" s="11">
        <f>B69*ČSÚ!C69</f>
        <v>13911.278805199503</v>
      </c>
      <c r="D69" s="11">
        <f>C69*ČSÚ!D69</f>
        <v>13889.334848515291</v>
      </c>
      <c r="E69" s="11">
        <f>D69*ČSÚ!E69</f>
        <v>13803.035171475069</v>
      </c>
      <c r="F69" s="11">
        <f>E69*ČSÚ!F69</f>
        <v>13649.802020130994</v>
      </c>
      <c r="G69" s="11">
        <f>F69*ČSÚ!G69</f>
        <v>13386.408443665368</v>
      </c>
      <c r="H69" s="11">
        <f>G69*ČSÚ!H69</f>
        <v>12991.990057560173</v>
      </c>
      <c r="I69" s="11">
        <f>H69*ČSÚ!I69</f>
        <v>12559.522260617994</v>
      </c>
      <c r="J69" s="11">
        <f>I69*ČSÚ!J69</f>
        <v>12189.978098505244</v>
      </c>
      <c r="K69" s="11">
        <f>J69*ČSÚ!K69</f>
        <v>11935.661741069634</v>
      </c>
      <c r="L69" s="11">
        <f>K69*ČSÚ!L69</f>
        <v>11985.145804034235</v>
      </c>
      <c r="M69" s="11">
        <f>L69*ČSÚ!M69</f>
        <v>12394.149430425523</v>
      </c>
      <c r="N69" s="11">
        <f>M69*ČSÚ!N69</f>
        <v>12852.174445995903</v>
      </c>
      <c r="O69" s="11">
        <f>N69*ČSÚ!O69</f>
        <v>13156.239251416404</v>
      </c>
      <c r="P69" s="11">
        <f>O69*ČSÚ!P69</f>
        <v>13349.174219974286</v>
      </c>
      <c r="Q69" s="11">
        <f>P69*ČSÚ!Q69</f>
        <v>13370.148764917429</v>
      </c>
      <c r="R69" s="11">
        <f>Q69*ČSÚ!R69</f>
        <v>13281.778071884921</v>
      </c>
      <c r="S69" s="11">
        <f>R69*ČSÚ!S69</f>
        <v>13327.472616225339</v>
      </c>
      <c r="T69" s="11">
        <f>S69*ČSÚ!T69</f>
        <v>13594.06084501949</v>
      </c>
      <c r="U69" s="11">
        <f>T69*ČSÚ!U69</f>
        <v>14073.765432253789</v>
      </c>
      <c r="V69" s="11">
        <f>U69*ČSÚ!V69</f>
        <v>14831.867445855267</v>
      </c>
      <c r="W69" s="11">
        <f>V69*ČSÚ!W69</f>
        <v>15804.18742214811</v>
      </c>
      <c r="X69" s="12">
        <f>W69*ČSÚ!X69</f>
        <v>16740.573067766305</v>
      </c>
    </row>
    <row r="70" spans="1:24" x14ac:dyDescent="0.2">
      <c r="A70" s="15" t="s">
        <v>15</v>
      </c>
      <c r="B70" s="62">
        <f t="shared" si="8"/>
        <v>12046.013121030721</v>
      </c>
      <c r="C70" s="11">
        <f>B70*ČSÚ!C70</f>
        <v>12454.565626424383</v>
      </c>
      <c r="D70" s="11">
        <f>C70*ČSÚ!D70</f>
        <v>12877.539864474764</v>
      </c>
      <c r="E70" s="11">
        <f>D70*ČSÚ!E70</f>
        <v>13141.590403840893</v>
      </c>
      <c r="F70" s="11">
        <f>E70*ČSÚ!F70</f>
        <v>13129.706706372115</v>
      </c>
      <c r="G70" s="11">
        <f>F70*ČSÚ!G70</f>
        <v>13095.573691087542</v>
      </c>
      <c r="H70" s="11">
        <f>G70*ČSÚ!H70</f>
        <v>13108.999185633105</v>
      </c>
      <c r="I70" s="11">
        <f>H70*ČSÚ!I70</f>
        <v>13121.143802607186</v>
      </c>
      <c r="J70" s="11">
        <f>I70*ČSÚ!J70</f>
        <v>13076.929806435926</v>
      </c>
      <c r="K70" s="11">
        <f>J70*ČSÚ!K70</f>
        <v>12967.841733264453</v>
      </c>
      <c r="L70" s="11">
        <f>K70*ČSÚ!L70</f>
        <v>12750.685544987689</v>
      </c>
      <c r="M70" s="11">
        <f>L70*ČSÚ!M70</f>
        <v>12404.540241271381</v>
      </c>
      <c r="N70" s="11">
        <f>M70*ČSÚ!N70</f>
        <v>12021.273207937036</v>
      </c>
      <c r="O70" s="11">
        <f>N70*ČSÚ!O70</f>
        <v>11699.535737944025</v>
      </c>
      <c r="P70" s="11">
        <f>O70*ČSÚ!P70</f>
        <v>11488.689057704576</v>
      </c>
      <c r="Q70" s="11">
        <f>P70*ČSÚ!Q70</f>
        <v>11570.570342459507</v>
      </c>
      <c r="R70" s="11">
        <f>Q70*ČSÚ!R70</f>
        <v>11997.790452459811</v>
      </c>
      <c r="S70" s="11">
        <f>R70*ČSÚ!S70</f>
        <v>12468.631559755688</v>
      </c>
      <c r="T70" s="11">
        <f>S70*ČSÚ!T70</f>
        <v>12786.953356224738</v>
      </c>
      <c r="U70" s="11">
        <f>T70*ČSÚ!U70</f>
        <v>12995.855000151931</v>
      </c>
      <c r="V70" s="11">
        <f>U70*ČSÚ!V70</f>
        <v>13039.618317177668</v>
      </c>
      <c r="W70" s="11">
        <f>V70*ČSÚ!W70</f>
        <v>12981.551867270349</v>
      </c>
      <c r="X70" s="12">
        <f>W70*ČSÚ!X70</f>
        <v>13056.222285696918</v>
      </c>
    </row>
    <row r="71" spans="1:24" x14ac:dyDescent="0.2">
      <c r="A71" s="15" t="s">
        <v>16</v>
      </c>
      <c r="B71" s="62">
        <f t="shared" si="8"/>
        <v>8869.0334358567325</v>
      </c>
      <c r="C71" s="11">
        <f>B71*ČSÚ!C71</f>
        <v>9515.4625657307279</v>
      </c>
      <c r="D71" s="11">
        <f>C71*ČSÚ!D71</f>
        <v>9985.0177200119069</v>
      </c>
      <c r="E71" s="11">
        <f>D71*ČSÚ!E71</f>
        <v>10562.882190693521</v>
      </c>
      <c r="F71" s="11">
        <f>E71*ČSÚ!F71</f>
        <v>11430.235380494096</v>
      </c>
      <c r="G71" s="11">
        <f>F71*ČSÚ!G71</f>
        <v>12138.492786982833</v>
      </c>
      <c r="H71" s="11">
        <f>G71*ČSÚ!H71</f>
        <v>12598.353408076197</v>
      </c>
      <c r="I71" s="11">
        <f>H71*ČSÚ!I71</f>
        <v>13056.837464034128</v>
      </c>
      <c r="J71" s="11">
        <f>I71*ČSÚ!J71</f>
        <v>13369.932810794719</v>
      </c>
      <c r="K71" s="11">
        <f>J71*ČSÚ!K71</f>
        <v>13415.593769223133</v>
      </c>
      <c r="L71" s="11">
        <f>K71*ČSÚ!L71</f>
        <v>13437.735965869626</v>
      </c>
      <c r="M71" s="11">
        <f>L71*ČSÚ!M71</f>
        <v>13502.522393094549</v>
      </c>
      <c r="N71" s="11">
        <f>M71*ČSÚ!N71</f>
        <v>13563.58916559182</v>
      </c>
      <c r="O71" s="11">
        <f>N71*ČSÚ!O71</f>
        <v>13567.250243079665</v>
      </c>
      <c r="P71" s="11">
        <f>O71*ČSÚ!P71</f>
        <v>13502.0244865562</v>
      </c>
      <c r="Q71" s="11">
        <f>P71*ČSÚ!Q71</f>
        <v>13319.40994146244</v>
      </c>
      <c r="R71" s="11">
        <f>Q71*ČSÚ!R71</f>
        <v>12996.239309455295</v>
      </c>
      <c r="S71" s="11">
        <f>R71*ČSÚ!S71</f>
        <v>12633.734060918734</v>
      </c>
      <c r="T71" s="11">
        <f>S71*ČSÚ!T71</f>
        <v>12339.11983331679</v>
      </c>
      <c r="U71" s="11">
        <f>T71*ČSÚ!U71</f>
        <v>12163.475979759891</v>
      </c>
      <c r="V71" s="11">
        <f>U71*ČSÚ!V71</f>
        <v>12299.580196448054</v>
      </c>
      <c r="W71" s="11">
        <f>V71*ČSÚ!W71</f>
        <v>12800.737771604319</v>
      </c>
      <c r="X71" s="12">
        <f>W71*ČSÚ!X71</f>
        <v>13341.991467407473</v>
      </c>
    </row>
    <row r="72" spans="1:24" x14ac:dyDescent="0.2">
      <c r="A72" s="15" t="s">
        <v>17</v>
      </c>
      <c r="B72" s="62">
        <f t="shared" si="8"/>
        <v>6236.5048444497434</v>
      </c>
      <c r="C72" s="11">
        <f>B72*ČSÚ!C72</f>
        <v>6383.3871983925646</v>
      </c>
      <c r="D72" s="11">
        <f>C72*ČSÚ!D72</f>
        <v>6689.3296524596899</v>
      </c>
      <c r="E72" s="11">
        <f>D72*ČSÚ!E72</f>
        <v>7124.5810359800471</v>
      </c>
      <c r="F72" s="11">
        <f>E72*ČSÚ!F72</f>
        <v>7589.0964803242168</v>
      </c>
      <c r="G72" s="11">
        <f>F72*ČSÚ!G72</f>
        <v>8160.7386210771929</v>
      </c>
      <c r="H72" s="11">
        <f>G72*ČSÚ!H72</f>
        <v>8809.044357791141</v>
      </c>
      <c r="I72" s="11">
        <f>H72*ČSÚ!I72</f>
        <v>9287.1239378820701</v>
      </c>
      <c r="J72" s="11">
        <f>I72*ČSÚ!J72</f>
        <v>9886.9809797878388</v>
      </c>
      <c r="K72" s="11">
        <f>J72*ČSÚ!K72</f>
        <v>10770.710652681058</v>
      </c>
      <c r="L72" s="11">
        <f>K72*ČSÚ!L72</f>
        <v>11502.874223100118</v>
      </c>
      <c r="M72" s="11">
        <f>L72*ČSÚ!M72</f>
        <v>11993.993359102298</v>
      </c>
      <c r="N72" s="11">
        <f>M72*ČSÚ!N72</f>
        <v>12470.986309533957</v>
      </c>
      <c r="O72" s="11">
        <f>N72*ČSÚ!O72</f>
        <v>12820.506359936668</v>
      </c>
      <c r="P72" s="11">
        <f>O72*ČSÚ!P72</f>
        <v>12936.625853525647</v>
      </c>
      <c r="Q72" s="11">
        <f>P72*ČSÚ!Q72</f>
        <v>13030.00106424644</v>
      </c>
      <c r="R72" s="11">
        <f>Q72*ČSÚ!R72</f>
        <v>13155.375644933347</v>
      </c>
      <c r="S72" s="11">
        <f>R72*ČSÚ!S72</f>
        <v>13274.342857629381</v>
      </c>
      <c r="T72" s="11">
        <f>S72*ČSÚ!T72</f>
        <v>13339.952807056392</v>
      </c>
      <c r="U72" s="11">
        <f>T72*ČSÚ!U72</f>
        <v>13336.468098149075</v>
      </c>
      <c r="V72" s="11">
        <f>U72*ČSÚ!V72</f>
        <v>13209.894477838145</v>
      </c>
      <c r="W72" s="11">
        <f>V72*ČSÚ!W72</f>
        <v>12934.902234066114</v>
      </c>
      <c r="X72" s="12">
        <f>W72*ČSÚ!X72</f>
        <v>12622.777231937622</v>
      </c>
    </row>
    <row r="73" spans="1:24" x14ac:dyDescent="0.2">
      <c r="A73" s="15" t="s">
        <v>18</v>
      </c>
      <c r="B73" s="62">
        <f t="shared" si="8"/>
        <v>4490.2200666160225</v>
      </c>
      <c r="C73" s="11">
        <f>B73*ČSÚ!C73</f>
        <v>4544.3232630164202</v>
      </c>
      <c r="D73" s="11">
        <f>C73*ČSÚ!D73</f>
        <v>4569.5253900543439</v>
      </c>
      <c r="E73" s="11">
        <f>D73*ČSÚ!E73</f>
        <v>4564.6921054169334</v>
      </c>
      <c r="F73" s="11">
        <f>E73*ČSÚ!F73</f>
        <v>4568.736282358439</v>
      </c>
      <c r="G73" s="11">
        <f>F73*ČSÚ!G73</f>
        <v>4645.3783673230855</v>
      </c>
      <c r="H73" s="11">
        <f>G73*ČSÚ!H73</f>
        <v>4806.0604219014758</v>
      </c>
      <c r="I73" s="11">
        <f>H73*ČSÚ!I73</f>
        <v>5092.5558347455126</v>
      </c>
      <c r="J73" s="11">
        <f>I73*ČSÚ!J73</f>
        <v>5479.8104365102527</v>
      </c>
      <c r="K73" s="11">
        <f>J73*ČSÚ!K73</f>
        <v>5881.6142114182176</v>
      </c>
      <c r="L73" s="11">
        <f>K73*ČSÚ!L73</f>
        <v>6374.8558405890235</v>
      </c>
      <c r="M73" s="11">
        <f>L73*ČSÚ!M73</f>
        <v>6933.1002162098966</v>
      </c>
      <c r="N73" s="11">
        <f>M73*ČSÚ!N73</f>
        <v>7351.179337345875</v>
      </c>
      <c r="O73" s="11">
        <f>N73*ČSÚ!O73</f>
        <v>7887.9698474843653</v>
      </c>
      <c r="P73" s="11">
        <f>O73*ČSÚ!P73</f>
        <v>8669.4330625839975</v>
      </c>
      <c r="Q73" s="11">
        <f>P73*ČSÚ!Q73</f>
        <v>9322.2224040203328</v>
      </c>
      <c r="R73" s="11">
        <f>Q73*ČSÚ!R73</f>
        <v>9768.3148483608929</v>
      </c>
      <c r="S73" s="11">
        <f>R73*ČSÚ!S73</f>
        <v>10186.295331034884</v>
      </c>
      <c r="T73" s="11">
        <f>S73*ČSÚ!T73</f>
        <v>10518.164436393385</v>
      </c>
      <c r="U73" s="11">
        <f>T73*ČSÚ!U73</f>
        <v>10690.633787179337</v>
      </c>
      <c r="V73" s="11">
        <f>U73*ČSÚ!V73</f>
        <v>10844.559107111552</v>
      </c>
      <c r="W73" s="11">
        <f>V73*ČSÚ!W73</f>
        <v>11013.033600186993</v>
      </c>
      <c r="X73" s="12">
        <f>W73*ČSÚ!X73</f>
        <v>11173.962250920353</v>
      </c>
    </row>
    <row r="74" spans="1:24" x14ac:dyDescent="0.2">
      <c r="A74" s="15" t="s">
        <v>19</v>
      </c>
      <c r="B74" s="62">
        <f t="shared" si="8"/>
        <v>1642.1457374424654</v>
      </c>
      <c r="C74" s="11">
        <f>B74*ČSÚ!C74</f>
        <v>1750.4879927956772</v>
      </c>
      <c r="D74" s="11">
        <f>C74*ČSÚ!D74</f>
        <v>1877.6426856113665</v>
      </c>
      <c r="E74" s="11">
        <f>D74*ČSÚ!E74</f>
        <v>1995.3601160696414</v>
      </c>
      <c r="F74" s="11">
        <f>E74*ČSÚ!F74</f>
        <v>2095.941464878927</v>
      </c>
      <c r="G74" s="11">
        <f>F74*ČSÚ!G74</f>
        <v>2166.224234540724</v>
      </c>
      <c r="H74" s="11">
        <f>G74*ČSÚ!H74</f>
        <v>2207.0776465879521</v>
      </c>
      <c r="I74" s="11">
        <f>H74*ČSÚ!I74</f>
        <v>2236.0103061837094</v>
      </c>
      <c r="J74" s="11">
        <f>I74*ČSÚ!J74</f>
        <v>2255.2573544126467</v>
      </c>
      <c r="K74" s="11">
        <f>J74*ČSÚ!K74</f>
        <v>2282.0790474284563</v>
      </c>
      <c r="L74" s="11">
        <f>K74*ČSÚ!L74</f>
        <v>2350.4371122673592</v>
      </c>
      <c r="M74" s="11">
        <f>L74*ČSÚ!M74</f>
        <v>2463.7463478086838</v>
      </c>
      <c r="N74" s="11">
        <f>M74*ČSÚ!N74</f>
        <v>2648.3938363017796</v>
      </c>
      <c r="O74" s="11">
        <f>N74*ČSÚ!O74</f>
        <v>2885.1946167700607</v>
      </c>
      <c r="P74" s="11">
        <f>O74*ČSÚ!P74</f>
        <v>3122.4920952571529</v>
      </c>
      <c r="Q74" s="11">
        <f>P74*ČSÚ!Q74</f>
        <v>3415.4818391034605</v>
      </c>
      <c r="R74" s="11">
        <f>Q74*ČSÚ!R74</f>
        <v>3747.3382029217514</v>
      </c>
      <c r="S74" s="11">
        <f>R74*ČSÚ!S74</f>
        <v>3995.8734740844493</v>
      </c>
      <c r="T74" s="11">
        <f>S74*ČSÚ!T74</f>
        <v>4328.7232339403627</v>
      </c>
      <c r="U74" s="11">
        <f>T74*ČSÚ!U74</f>
        <v>4812.4450170102036</v>
      </c>
      <c r="V74" s="11">
        <f>U74*ČSÚ!V74</f>
        <v>5214.4599759855882</v>
      </c>
      <c r="W74" s="11">
        <f>V74*ČSÚ!W74</f>
        <v>5487.7680608364981</v>
      </c>
      <c r="X74" s="12">
        <f>W74*ČSÚ!X74</f>
        <v>5734.4407144286533</v>
      </c>
    </row>
    <row r="75" spans="1:24" x14ac:dyDescent="0.2">
      <c r="A75" s="15" t="s">
        <v>20</v>
      </c>
      <c r="B75" s="62">
        <f t="shared" si="8"/>
        <v>286.77173913043481</v>
      </c>
      <c r="C75" s="11">
        <f>B75*ČSÚ!C75</f>
        <v>321.31521739130437</v>
      </c>
      <c r="D75" s="11">
        <f>C75*ČSÚ!D75</f>
        <v>349.01086956521743</v>
      </c>
      <c r="E75" s="11">
        <f>D75*ČSÚ!E75</f>
        <v>375.64130434782612</v>
      </c>
      <c r="F75" s="11">
        <f>E75*ČSÚ!F75</f>
        <v>403.71739130434787</v>
      </c>
      <c r="G75" s="11">
        <f>F75*ČSÚ!G75</f>
        <v>435.9782608695653</v>
      </c>
      <c r="H75" s="11">
        <f>G75*ČSÚ!H75</f>
        <v>470.52173913043487</v>
      </c>
      <c r="I75" s="11">
        <f>H75*ČSÚ!I75</f>
        <v>508.71739130434793</v>
      </c>
      <c r="J75" s="11">
        <f>I75*ČSÚ!J75</f>
        <v>546.07608695652186</v>
      </c>
      <c r="K75" s="11">
        <f>J75*ČSÚ!K75</f>
        <v>578.41304347826099</v>
      </c>
      <c r="L75" s="11">
        <f>K75*ČSÚ!L75</f>
        <v>601.92391304347836</v>
      </c>
      <c r="M75" s="11">
        <f>L75*ČSÚ!M75</f>
        <v>617.36956521739148</v>
      </c>
      <c r="N75" s="11">
        <f>M75*ČSÚ!N75</f>
        <v>631.21739130434798</v>
      </c>
      <c r="O75" s="11">
        <f>N75*ČSÚ!O75</f>
        <v>643.31521739130449</v>
      </c>
      <c r="P75" s="11">
        <f>O75*ČSÚ!P75</f>
        <v>658.98913043478274</v>
      </c>
      <c r="Q75" s="11">
        <f>P75*ČSÚ!Q75</f>
        <v>689.04347826086973</v>
      </c>
      <c r="R75" s="11">
        <f>Q75*ČSÚ!R75</f>
        <v>733.25000000000023</v>
      </c>
      <c r="S75" s="11">
        <f>R75*ČSÚ!S75</f>
        <v>801.50000000000023</v>
      </c>
      <c r="T75" s="11">
        <f>S75*ČSÚ!T75</f>
        <v>885.27173913043509</v>
      </c>
      <c r="U75" s="11">
        <f>T75*ČSÚ!U75</f>
        <v>966.22826086956559</v>
      </c>
      <c r="V75" s="11">
        <f>U75*ČSÚ!V75</f>
        <v>1068.1847826086962</v>
      </c>
      <c r="W75" s="11">
        <f>V75*ČSÚ!W75</f>
        <v>1183.8369565217397</v>
      </c>
      <c r="X75" s="12">
        <f>W75*ČSÚ!X75</f>
        <v>1268.8260869565224</v>
      </c>
    </row>
    <row r="76" spans="1:24" x14ac:dyDescent="0.2">
      <c r="A76" s="15" t="s">
        <v>21</v>
      </c>
      <c r="B76" s="63">
        <f t="shared" si="8"/>
        <v>35.97</v>
      </c>
      <c r="C76" s="48">
        <f>B76*ČSÚ!C76</f>
        <v>31.57</v>
      </c>
      <c r="D76" s="48">
        <f>C76*ČSÚ!D76</f>
        <v>28.380000000000003</v>
      </c>
      <c r="E76" s="48">
        <f>D76*ČSÚ!E76</f>
        <v>32.890000000000008</v>
      </c>
      <c r="F76" s="48">
        <f>E76*ČSÚ!F76</f>
        <v>38.500000000000014</v>
      </c>
      <c r="G76" s="48">
        <f>F76*ČSÚ!G76</f>
        <v>44.440000000000019</v>
      </c>
      <c r="H76" s="48">
        <f>G76*ČSÚ!H76</f>
        <v>49.610000000000028</v>
      </c>
      <c r="I76" s="48">
        <f>H76*ČSÚ!I76</f>
        <v>53.680000000000028</v>
      </c>
      <c r="J76" s="48">
        <f>I76*ČSÚ!J76</f>
        <v>58.520000000000032</v>
      </c>
      <c r="K76" s="48">
        <f>J76*ČSÚ!K76</f>
        <v>63.910000000000032</v>
      </c>
      <c r="L76" s="48">
        <f>K76*ČSÚ!L76</f>
        <v>69.960000000000036</v>
      </c>
      <c r="M76" s="48">
        <f>L76*ČSÚ!M76</f>
        <v>76.560000000000045</v>
      </c>
      <c r="N76" s="48">
        <f>M76*ČSÚ!N76</f>
        <v>83.710000000000051</v>
      </c>
      <c r="O76" s="48">
        <f>N76*ČSÚ!O76</f>
        <v>90.530000000000044</v>
      </c>
      <c r="P76" s="48">
        <f>O76*ČSÚ!P76</f>
        <v>96.910000000000053</v>
      </c>
      <c r="Q76" s="48">
        <f>P76*ČSÚ!Q76</f>
        <v>101.86000000000004</v>
      </c>
      <c r="R76" s="48">
        <f>Q76*ČSÚ!R76</f>
        <v>105.38000000000004</v>
      </c>
      <c r="S76" s="48">
        <f>R76*ČSÚ!S76</f>
        <v>109.01000000000003</v>
      </c>
      <c r="T76" s="48">
        <f>S76*ČSÚ!T76</f>
        <v>112.20000000000003</v>
      </c>
      <c r="U76" s="48">
        <f>T76*ČSÚ!U76</f>
        <v>116.49000000000004</v>
      </c>
      <c r="V76" s="48">
        <f>U76*ČSÚ!V76</f>
        <v>123.75000000000004</v>
      </c>
      <c r="W76" s="48">
        <f>V76*ČSÚ!W76</f>
        <v>133.65000000000006</v>
      </c>
      <c r="X76" s="64">
        <f>W76*ČSÚ!X76</f>
        <v>148.39000000000007</v>
      </c>
    </row>
    <row r="77" spans="1:24" x14ac:dyDescent="0.2">
      <c r="A77" s="16" t="s">
        <v>24</v>
      </c>
      <c r="B77" s="18">
        <f>SUM(B56:B76)</f>
        <v>229541.25703107877</v>
      </c>
      <c r="C77" s="18">
        <f>SUM(C56:C76)</f>
        <v>231001.51361951846</v>
      </c>
      <c r="D77" s="18">
        <f t="shared" ref="D77:X77" si="9">SUM(D56:D76)</f>
        <v>232275.07333397036</v>
      </c>
      <c r="E77" s="18">
        <f t="shared" si="9"/>
        <v>233540.61512499355</v>
      </c>
      <c r="F77" s="18">
        <f t="shared" si="9"/>
        <v>234776.00967670683</v>
      </c>
      <c r="G77" s="18">
        <f t="shared" si="9"/>
        <v>235989.54706896681</v>
      </c>
      <c r="H77" s="18">
        <f t="shared" si="9"/>
        <v>237162.38778350616</v>
      </c>
      <c r="I77" s="18">
        <f t="shared" si="9"/>
        <v>238273.03235447884</v>
      </c>
      <c r="J77" s="18">
        <f t="shared" si="9"/>
        <v>239400.54753261289</v>
      </c>
      <c r="K77" s="18">
        <f t="shared" si="9"/>
        <v>240526.08218837099</v>
      </c>
      <c r="L77" s="18">
        <f t="shared" si="9"/>
        <v>241550.67974201732</v>
      </c>
      <c r="M77" s="18">
        <f t="shared" si="9"/>
        <v>242412.82632151936</v>
      </c>
      <c r="N77" s="18">
        <f t="shared" si="9"/>
        <v>243106.76430504053</v>
      </c>
      <c r="O77" s="18">
        <f t="shared" si="9"/>
        <v>243750.88706004579</v>
      </c>
      <c r="P77" s="18">
        <f t="shared" si="9"/>
        <v>244353.80199326089</v>
      </c>
      <c r="Q77" s="18">
        <f t="shared" si="9"/>
        <v>244837.00511565153</v>
      </c>
      <c r="R77" s="18">
        <f t="shared" si="9"/>
        <v>245161.92510027895</v>
      </c>
      <c r="S77" s="18">
        <f t="shared" si="9"/>
        <v>245357.44736963409</v>
      </c>
      <c r="T77" s="18">
        <f t="shared" si="9"/>
        <v>245510.00437915607</v>
      </c>
      <c r="U77" s="18">
        <f t="shared" si="9"/>
        <v>245638.86360902688</v>
      </c>
      <c r="V77" s="18">
        <f t="shared" si="9"/>
        <v>245718.40433816984</v>
      </c>
      <c r="W77" s="18">
        <f t="shared" si="9"/>
        <v>245740.5910053899</v>
      </c>
      <c r="X77" s="18">
        <f t="shared" si="9"/>
        <v>245757.61418874413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10">D54</f>
        <v>2020</v>
      </c>
      <c r="E78" s="7">
        <f t="shared" si="10"/>
        <v>2021</v>
      </c>
      <c r="F78" s="7">
        <f t="shared" si="10"/>
        <v>2022</v>
      </c>
      <c r="G78" s="7">
        <f t="shared" si="10"/>
        <v>2023</v>
      </c>
      <c r="H78" s="7">
        <f t="shared" si="10"/>
        <v>2024</v>
      </c>
      <c r="I78" s="7">
        <f t="shared" si="10"/>
        <v>2025</v>
      </c>
      <c r="J78" s="7">
        <f t="shared" si="10"/>
        <v>2026</v>
      </c>
      <c r="K78" s="7">
        <f t="shared" si="10"/>
        <v>2027</v>
      </c>
      <c r="L78" s="7">
        <f t="shared" si="10"/>
        <v>2028</v>
      </c>
      <c r="M78" s="7">
        <f t="shared" si="10"/>
        <v>2029</v>
      </c>
      <c r="N78" s="7">
        <f t="shared" si="10"/>
        <v>2030</v>
      </c>
      <c r="O78" s="7">
        <f t="shared" si="10"/>
        <v>2031</v>
      </c>
      <c r="P78" s="7">
        <f t="shared" si="10"/>
        <v>2032</v>
      </c>
      <c r="Q78" s="7">
        <f t="shared" si="10"/>
        <v>2033</v>
      </c>
      <c r="R78" s="7">
        <f t="shared" si="10"/>
        <v>2034</v>
      </c>
      <c r="S78" s="7">
        <f t="shared" si="10"/>
        <v>2035</v>
      </c>
      <c r="T78" s="7">
        <f t="shared" si="10"/>
        <v>2036</v>
      </c>
      <c r="U78" s="7">
        <f t="shared" si="10"/>
        <v>2037</v>
      </c>
      <c r="V78" s="7">
        <f t="shared" si="10"/>
        <v>2038</v>
      </c>
      <c r="W78" s="7">
        <f t="shared" si="10"/>
        <v>2039</v>
      </c>
      <c r="X78" s="7">
        <f t="shared" si="10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532.13443242903168</v>
      </c>
      <c r="C80" s="60">
        <f>B80*ČSÚ!C81</f>
        <v>521.65855117359717</v>
      </c>
      <c r="D80" s="60">
        <f>C80*ČSÚ!D81</f>
        <v>514.25022960567969</v>
      </c>
      <c r="E80" s="60">
        <f>D80*ČSÚ!E81</f>
        <v>513.44634990876659</v>
      </c>
      <c r="F80" s="60">
        <f>E80*ČSÚ!F81</f>
        <v>518.40533579992314</v>
      </c>
      <c r="G80" s="60">
        <f>F80*ČSÚ!G81</f>
        <v>523.47364179054273</v>
      </c>
      <c r="H80" s="60">
        <f>G80*ČSÚ!H81</f>
        <v>526.08130312859487</v>
      </c>
      <c r="I80" s="60">
        <f>H80*ČSÚ!I81</f>
        <v>525.36789523813388</v>
      </c>
      <c r="J80" s="60">
        <f>I80*ČSÚ!J81</f>
        <v>521.75750471190418</v>
      </c>
      <c r="K80" s="60">
        <f>J80*ČSÚ!K81</f>
        <v>514.79494527369343</v>
      </c>
      <c r="L80" s="60">
        <f>K80*ČSÚ!L81</f>
        <v>506.11719117149471</v>
      </c>
      <c r="M80" s="60">
        <f>L80*ČSÚ!M81</f>
        <v>497.34896526284382</v>
      </c>
      <c r="N80" s="60">
        <f>M80*ČSÚ!N81</f>
        <v>488.56754554908537</v>
      </c>
      <c r="O80" s="60">
        <f>N80*ČSÚ!O81</f>
        <v>479.95010598452137</v>
      </c>
      <c r="P80" s="60">
        <f>O80*ČSÚ!P81</f>
        <v>471.71245952412613</v>
      </c>
      <c r="Q80" s="60">
        <f>P80*ČSÚ!Q81</f>
        <v>464.10905812354622</v>
      </c>
      <c r="R80" s="60">
        <f>Q80*ČSÚ!R81</f>
        <v>457.40566271423478</v>
      </c>
      <c r="S80" s="60">
        <f>R80*ČSÚ!S81</f>
        <v>451.84353144673076</v>
      </c>
      <c r="T80" s="60">
        <f>S80*ČSÚ!T81</f>
        <v>447.61303208044382</v>
      </c>
      <c r="U80" s="60">
        <f>T80*ČSÚ!U81</f>
        <v>444.85269956900373</v>
      </c>
      <c r="V80" s="60">
        <f>U80*ČSÚ!V81</f>
        <v>443.65489054816373</v>
      </c>
      <c r="W80" s="60">
        <f>V80*ČSÚ!W81</f>
        <v>444.0657833358004</v>
      </c>
      <c r="X80" s="61">
        <f>W80*ČSÚ!X81</f>
        <v>446.07783861470944</v>
      </c>
    </row>
    <row r="81" spans="1:24" x14ac:dyDescent="0.2">
      <c r="A81" s="15" t="s">
        <v>2</v>
      </c>
      <c r="B81" s="62">
        <f t="shared" ref="B81:B100" si="11">F31</f>
        <v>2923.9666896978074</v>
      </c>
      <c r="C81" s="11">
        <f>B81*ČSÚ!C82</f>
        <v>3072.6453211423891</v>
      </c>
      <c r="D81" s="11">
        <f>C81*ČSÚ!D82</f>
        <v>3187.9582518475077</v>
      </c>
      <c r="E81" s="11">
        <f>D81*ČSÚ!E82</f>
        <v>3240.3534812249632</v>
      </c>
      <c r="F81" s="11">
        <f>E81*ČSÚ!F82</f>
        <v>3223.7736285965429</v>
      </c>
      <c r="G81" s="11">
        <f>F81*ČSÚ!G82</f>
        <v>3165.2597766406338</v>
      </c>
      <c r="H81" s="11">
        <f>G81*ČSÚ!H82</f>
        <v>3102.5035312317841</v>
      </c>
      <c r="I81" s="11">
        <f>H81*ČSÚ!I82</f>
        <v>3058.0753163309132</v>
      </c>
      <c r="J81" s="11">
        <f>I81*ČSÚ!J82</f>
        <v>3053.3652574579637</v>
      </c>
      <c r="K81" s="11">
        <f>J81*ČSÚ!K82</f>
        <v>3082.6778578906815</v>
      </c>
      <c r="L81" s="11">
        <f>K81*ČSÚ!L82</f>
        <v>3112.6362819986498</v>
      </c>
      <c r="M81" s="11">
        <f>L81*ČSÚ!M82</f>
        <v>3128.0692408589525</v>
      </c>
      <c r="N81" s="11">
        <f>M81*ČSÚ!N82</f>
        <v>3123.8825218607749</v>
      </c>
      <c r="O81" s="11">
        <f>N81*ČSÚ!O82</f>
        <v>3102.5926103594052</v>
      </c>
      <c r="P81" s="11">
        <f>O81*ČSÚ!P82</f>
        <v>3061.4992952988378</v>
      </c>
      <c r="Q81" s="11">
        <f>P81*ČSÚ!Q82</f>
        <v>3010.2732294714051</v>
      </c>
      <c r="R81" s="11">
        <f>Q81*ČSÚ!R82</f>
        <v>2958.5126888782474</v>
      </c>
      <c r="S81" s="11">
        <f>R81*ČSÚ!S82</f>
        <v>2906.6630691574687</v>
      </c>
      <c r="T81" s="11">
        <f>S81*ČSÚ!T82</f>
        <v>2855.7821849495663</v>
      </c>
      <c r="U81" s="11">
        <f>T81*ČSÚ!U82</f>
        <v>2807.1505487140889</v>
      </c>
      <c r="V81" s="11">
        <f>U81*ČSÚ!V82</f>
        <v>2762.2602358386848</v>
      </c>
      <c r="W81" s="11">
        <f>V81*ČSÚ!W82</f>
        <v>2722.6812659476709</v>
      </c>
      <c r="X81" s="12">
        <f>W81*ČSÚ!X82</f>
        <v>2689.8444725284558</v>
      </c>
    </row>
    <row r="82" spans="1:24" x14ac:dyDescent="0.2">
      <c r="A82" s="15" t="s">
        <v>3</v>
      </c>
      <c r="B82" s="62">
        <f t="shared" si="11"/>
        <v>5896.9469182470539</v>
      </c>
      <c r="C82" s="11">
        <f>B82*ČSÚ!C83</f>
        <v>5976.4616816019325</v>
      </c>
      <c r="D82" s="11">
        <f>C82*ČSÚ!D83</f>
        <v>6106.3371000998413</v>
      </c>
      <c r="E82" s="11">
        <f>D82*ČSÚ!E83</f>
        <v>6299.4798044576637</v>
      </c>
      <c r="F82" s="11">
        <f>E82*ČSÚ!F83</f>
        <v>6578.5449118892639</v>
      </c>
      <c r="G82" s="11">
        <f>F82*ČSÚ!G83</f>
        <v>6935.1150545358041</v>
      </c>
      <c r="H82" s="11">
        <f>G82*ČSÚ!H83</f>
        <v>7281.7148575790079</v>
      </c>
      <c r="I82" s="11">
        <f>H82*ČSÚ!I83</f>
        <v>7550.0657649918403</v>
      </c>
      <c r="J82" s="11">
        <f>I82*ČSÚ!J83</f>
        <v>7672.9462855481424</v>
      </c>
      <c r="K82" s="11">
        <f>J82*ČSÚ!K83</f>
        <v>7634.2394435802162</v>
      </c>
      <c r="L82" s="11">
        <f>K82*ČSÚ!L83</f>
        <v>7497.3169264097924</v>
      </c>
      <c r="M82" s="11">
        <f>L82*ČSÚ!M83</f>
        <v>7350.4371198187591</v>
      </c>
      <c r="N82" s="11">
        <f>M82*ČSÚ!N83</f>
        <v>7246.5185147646143</v>
      </c>
      <c r="O82" s="11">
        <f>N82*ČSÚ!O83</f>
        <v>7235.6477125531237</v>
      </c>
      <c r="P82" s="11">
        <f>O82*ČSÚ!P83</f>
        <v>7304.4613260719607</v>
      </c>
      <c r="Q82" s="11">
        <f>P82*ČSÚ!Q83</f>
        <v>7374.8018109698442</v>
      </c>
      <c r="R82" s="11">
        <f>Q82*ČSÚ!R83</f>
        <v>7411.0943691332977</v>
      </c>
      <c r="S82" s="11">
        <f>R82*ČSÚ!S83</f>
        <v>7401.3980833672258</v>
      </c>
      <c r="T82" s="11">
        <f>S82*ČSÚ!T83</f>
        <v>7351.6377366296329</v>
      </c>
      <c r="U82" s="11">
        <f>T82*ČSÚ!U83</f>
        <v>7255.470940115255</v>
      </c>
      <c r="V82" s="11">
        <f>U82*ČSÚ!V83</f>
        <v>7135.5528110379555</v>
      </c>
      <c r="W82" s="11">
        <f>V82*ČSÚ!W83</f>
        <v>7014.3818644188759</v>
      </c>
      <c r="X82" s="12">
        <f>W82*ČSÚ!X83</f>
        <v>6893.0151650588923</v>
      </c>
    </row>
    <row r="83" spans="1:24" x14ac:dyDescent="0.2">
      <c r="A83" s="15" t="s">
        <v>4</v>
      </c>
      <c r="B83" s="62">
        <f t="shared" si="11"/>
        <v>10120.40282806671</v>
      </c>
      <c r="C83" s="11">
        <f>B83*ČSÚ!C84</f>
        <v>9694.3787787361725</v>
      </c>
      <c r="D83" s="11">
        <f>C83*ČSÚ!D84</f>
        <v>9491.6463177968981</v>
      </c>
      <c r="E83" s="11">
        <f>D83*ČSÚ!E84</f>
        <v>9434.3686698167548</v>
      </c>
      <c r="F83" s="11">
        <f>E83*ČSÚ!F84</f>
        <v>9452.2514611507322</v>
      </c>
      <c r="G83" s="11">
        <f>F83*ČSÚ!G84</f>
        <v>9502.5949655523946</v>
      </c>
      <c r="H83" s="11">
        <f>G83*ČSÚ!H84</f>
        <v>9612.5477744006475</v>
      </c>
      <c r="I83" s="11">
        <f>H83*ČSÚ!I84</f>
        <v>9818.6459307610567</v>
      </c>
      <c r="J83" s="11">
        <f>I83*ČSÚ!J84</f>
        <v>10119.855395678935</v>
      </c>
      <c r="K83" s="11">
        <f>J83*ČSÚ!K84</f>
        <v>10554.455885751278</v>
      </c>
      <c r="L83" s="11">
        <f>K83*ČSÚ!L84</f>
        <v>11109.349574218732</v>
      </c>
      <c r="M83" s="11">
        <f>L83*ČSÚ!M84</f>
        <v>11648.77322891314</v>
      </c>
      <c r="N83" s="11">
        <f>M83*ČSÚ!N84</f>
        <v>12066.768269889646</v>
      </c>
      <c r="O83" s="11">
        <f>N83*ČSÚ!O84</f>
        <v>12258.896762724986</v>
      </c>
      <c r="P83" s="11">
        <f>O83*ČSÚ!P84</f>
        <v>12200.139019770488</v>
      </c>
      <c r="Q83" s="11">
        <f>P83*ČSÚ!Q84</f>
        <v>11988.911219183894</v>
      </c>
      <c r="R83" s="11">
        <f>Q83*ČSÚ!R84</f>
        <v>11762.294485918741</v>
      </c>
      <c r="S83" s="11">
        <f>R83*ČSÚ!S84</f>
        <v>11602.342852320387</v>
      </c>
      <c r="T83" s="11">
        <f>S83*ČSÚ!T84</f>
        <v>11586.791717452857</v>
      </c>
      <c r="U83" s="11">
        <f>T83*ČSÚ!U84</f>
        <v>11695.000852769681</v>
      </c>
      <c r="V83" s="11">
        <f>U83*ČSÚ!V84</f>
        <v>11805.541644552952</v>
      </c>
      <c r="W83" s="11">
        <f>V83*ČSÚ!W84</f>
        <v>11863.184247458279</v>
      </c>
      <c r="X83" s="12">
        <f>W83*ČSÚ!X84</f>
        <v>11849.437611943044</v>
      </c>
    </row>
    <row r="84" spans="1:24" x14ac:dyDescent="0.2">
      <c r="A84" s="15" t="s">
        <v>5</v>
      </c>
      <c r="B84" s="62">
        <f t="shared" si="11"/>
        <v>10113.421517771374</v>
      </c>
      <c r="C84" s="11">
        <f>B84*ČSÚ!C85</f>
        <v>9880.3749843964124</v>
      </c>
      <c r="D84" s="11">
        <f>C84*ČSÚ!D85</f>
        <v>9488.0612425841955</v>
      </c>
      <c r="E84" s="11">
        <f>D84*ČSÚ!E85</f>
        <v>8982.5904446710265</v>
      </c>
      <c r="F84" s="11">
        <f>E84*ČSÚ!F85</f>
        <v>8509.9344227272286</v>
      </c>
      <c r="G84" s="11">
        <f>F84*ČSÚ!G85</f>
        <v>8087.9025105652863</v>
      </c>
      <c r="H84" s="11">
        <f>G84*ČSÚ!H85</f>
        <v>7755.4256654033206</v>
      </c>
      <c r="I84" s="11">
        <f>H84*ČSÚ!I85</f>
        <v>7592.5226414126519</v>
      </c>
      <c r="J84" s="11">
        <f>I84*ČSÚ!J85</f>
        <v>7550.6491385559621</v>
      </c>
      <c r="K84" s="11">
        <f>J84*ČSÚ!K85</f>
        <v>7565.8548586882489</v>
      </c>
      <c r="L84" s="11">
        <f>K84*ČSÚ!L85</f>
        <v>7605.7255817909399</v>
      </c>
      <c r="M84" s="11">
        <f>L84*ČSÚ!M85</f>
        <v>7690.8129093396883</v>
      </c>
      <c r="N84" s="11">
        <f>M84*ČSÚ!N85</f>
        <v>7848.8938559226508</v>
      </c>
      <c r="O84" s="11">
        <f>N84*ČSÚ!O85</f>
        <v>8079.1827156363379</v>
      </c>
      <c r="P84" s="11">
        <f>O84*ČSÚ!P85</f>
        <v>8410.7506069099509</v>
      </c>
      <c r="Q84" s="11">
        <f>P84*ČSÚ!Q85</f>
        <v>8833.6606609640312</v>
      </c>
      <c r="R84" s="11">
        <f>Q84*ČSÚ!R85</f>
        <v>9244.8313444600553</v>
      </c>
      <c r="S84" s="11">
        <f>R84*ČSÚ!S85</f>
        <v>9563.7971292815819</v>
      </c>
      <c r="T84" s="11">
        <f>S84*ČSÚ!T85</f>
        <v>9711.2633431683498</v>
      </c>
      <c r="U84" s="11">
        <f>T84*ČSÚ!U85</f>
        <v>9668.2652024498002</v>
      </c>
      <c r="V84" s="11">
        <f>U84*ČSÚ!V85</f>
        <v>9509.506391950099</v>
      </c>
      <c r="W84" s="11">
        <f>V84*ČSÚ!W85</f>
        <v>9339.0236168904485</v>
      </c>
      <c r="X84" s="12">
        <f>W84*ČSÚ!X85</f>
        <v>9219.1649516126545</v>
      </c>
    </row>
    <row r="85" spans="1:24" x14ac:dyDescent="0.2">
      <c r="A85" s="15" t="s">
        <v>6</v>
      </c>
      <c r="B85" s="62">
        <f t="shared" si="11"/>
        <v>13794.456029633693</v>
      </c>
      <c r="C85" s="11">
        <f>B85*ČSÚ!C86</f>
        <v>13751.855027080388</v>
      </c>
      <c r="D85" s="11">
        <f>C85*ČSÚ!D86</f>
        <v>13658.482428584117</v>
      </c>
      <c r="E85" s="11">
        <f>D85*ČSÚ!E86</f>
        <v>13586.793327929639</v>
      </c>
      <c r="F85" s="11">
        <f>E85*ČSÚ!F86</f>
        <v>13470.794470815845</v>
      </c>
      <c r="G85" s="11">
        <f>F85*ČSÚ!G86</f>
        <v>13269.043664809598</v>
      </c>
      <c r="H85" s="11">
        <f>G85*ČSÚ!H86</f>
        <v>12957.873686270175</v>
      </c>
      <c r="I85" s="11">
        <f>H85*ČSÚ!I86</f>
        <v>12455.951777441356</v>
      </c>
      <c r="J85" s="11">
        <f>I85*ČSÚ!J86</f>
        <v>11814.344147008524</v>
      </c>
      <c r="K85" s="11">
        <f>J85*ČSÚ!K86</f>
        <v>11214.453680901748</v>
      </c>
      <c r="L85" s="11">
        <f>K85*ČSÚ!L86</f>
        <v>10679.063764534509</v>
      </c>
      <c r="M85" s="11">
        <f>L85*ČSÚ!M86</f>
        <v>10257.728261181119</v>
      </c>
      <c r="N85" s="11">
        <f>M85*ČSÚ!N86</f>
        <v>10052.226052921447</v>
      </c>
      <c r="O85" s="11">
        <f>N85*ČSÚ!O86</f>
        <v>10000.767027246178</v>
      </c>
      <c r="P85" s="11">
        <f>O85*ČSÚ!P86</f>
        <v>10021.95950385061</v>
      </c>
      <c r="Q85" s="11">
        <f>P85*ČSÚ!Q86</f>
        <v>10074.577339646048</v>
      </c>
      <c r="R85" s="11">
        <f>Q85*ČSÚ!R86</f>
        <v>10184.801787008495</v>
      </c>
      <c r="S85" s="11">
        <f>R85*ČSÚ!S86</f>
        <v>10387.966734178337</v>
      </c>
      <c r="T85" s="11">
        <f>S85*ČSÚ!T86</f>
        <v>10683.109779530349</v>
      </c>
      <c r="U85" s="11">
        <f>T85*ČSÚ!U86</f>
        <v>11107.214642662444</v>
      </c>
      <c r="V85" s="11">
        <f>U85*ČSÚ!V86</f>
        <v>11647.632616500245</v>
      </c>
      <c r="W85" s="11">
        <f>V85*ČSÚ!W86</f>
        <v>12173.103903872825</v>
      </c>
      <c r="X85" s="12">
        <f>W85*ČSÚ!X86</f>
        <v>12581.122911269025</v>
      </c>
    </row>
    <row r="86" spans="1:24" x14ac:dyDescent="0.2">
      <c r="A86" s="15" t="s">
        <v>7</v>
      </c>
      <c r="B86" s="62">
        <f t="shared" si="11"/>
        <v>17441.073391868675</v>
      </c>
      <c r="C86" s="11">
        <f>B86*ČSÚ!C87</f>
        <v>16787.911808476059</v>
      </c>
      <c r="D86" s="11">
        <f>C86*ČSÚ!D87</f>
        <v>16368.934684450591</v>
      </c>
      <c r="E86" s="11">
        <f>D86*ČSÚ!E87</f>
        <v>16191.505887367037</v>
      </c>
      <c r="F86" s="11">
        <f>E86*ČSÚ!F87</f>
        <v>16049.504477579176</v>
      </c>
      <c r="G86" s="11">
        <f>F86*ČSÚ!G87</f>
        <v>15968.165172020057</v>
      </c>
      <c r="H86" s="11">
        <f>G86*ČSÚ!H87</f>
        <v>15907.121403923109</v>
      </c>
      <c r="I86" s="11">
        <f>H86*ČSÚ!I87</f>
        <v>15805.015093770509</v>
      </c>
      <c r="J86" s="11">
        <f>I86*ČSÚ!J87</f>
        <v>15725.112640421103</v>
      </c>
      <c r="K86" s="11">
        <f>J86*ČSÚ!K87</f>
        <v>15594.60604831093</v>
      </c>
      <c r="L86" s="11">
        <f>K86*ČSÚ!L87</f>
        <v>15366.236350229961</v>
      </c>
      <c r="M86" s="11">
        <f>L86*ČSÚ!M87</f>
        <v>15012.972763983002</v>
      </c>
      <c r="N86" s="11">
        <f>M86*ČSÚ!N87</f>
        <v>14442.003617149023</v>
      </c>
      <c r="O86" s="11">
        <f>N86*ČSÚ!O87</f>
        <v>13711.678579931764</v>
      </c>
      <c r="P86" s="11">
        <f>O86*ČSÚ!P87</f>
        <v>13028.949272161188</v>
      </c>
      <c r="Q86" s="11">
        <f>P86*ČSÚ!Q87</f>
        <v>12419.746386059427</v>
      </c>
      <c r="R86" s="11">
        <f>Q86*ČSÚ!R87</f>
        <v>11940.645977383858</v>
      </c>
      <c r="S86" s="11">
        <f>R86*ČSÚ!S87</f>
        <v>11707.808566963316</v>
      </c>
      <c r="T86" s="11">
        <f>S86*ČSÚ!T87</f>
        <v>11650.67124081152</v>
      </c>
      <c r="U86" s="11">
        <f>T86*ČSÚ!U87</f>
        <v>11676.422326507438</v>
      </c>
      <c r="V86" s="11">
        <f>U86*ČSÚ!V87</f>
        <v>11738.049815814582</v>
      </c>
      <c r="W86" s="11">
        <f>V86*ČSÚ!W87</f>
        <v>11865.390842900235</v>
      </c>
      <c r="X86" s="12">
        <f>W86*ČSÚ!X87</f>
        <v>12098.789523715195</v>
      </c>
    </row>
    <row r="87" spans="1:24" x14ac:dyDescent="0.2">
      <c r="A87" s="15" t="s">
        <v>8</v>
      </c>
      <c r="B87" s="62">
        <f t="shared" si="11"/>
        <v>24893.62097422059</v>
      </c>
      <c r="C87" s="11">
        <f>B87*ČSÚ!C88</f>
        <v>24699.233741875658</v>
      </c>
      <c r="D87" s="11">
        <f>C87*ČSÚ!D88</f>
        <v>24030.701305618066</v>
      </c>
      <c r="E87" s="11">
        <f>D87*ČSÚ!E88</f>
        <v>23114.722205433271</v>
      </c>
      <c r="F87" s="11">
        <f>E87*ČSÚ!F88</f>
        <v>22205.249104587259</v>
      </c>
      <c r="G87" s="11">
        <f>F87*ČSÚ!G88</f>
        <v>21338.693730471885</v>
      </c>
      <c r="H87" s="11">
        <f>G87*ČSÚ!H88</f>
        <v>20536.405601925759</v>
      </c>
      <c r="I87" s="11">
        <f>H87*ČSÚ!I88</f>
        <v>20037.165829134934</v>
      </c>
      <c r="J87" s="11">
        <f>I87*ČSÚ!J88</f>
        <v>19824.026010460562</v>
      </c>
      <c r="K87" s="11">
        <f>J87*ČSÚ!K88</f>
        <v>19653.749246253476</v>
      </c>
      <c r="L87" s="11">
        <f>K87*ČSÚ!L88</f>
        <v>19557.225365307062</v>
      </c>
      <c r="M87" s="11">
        <f>L87*ČSÚ!M88</f>
        <v>19485.167322210276</v>
      </c>
      <c r="N87" s="11">
        <f>M87*ČSÚ!N88</f>
        <v>19363.220838805584</v>
      </c>
      <c r="O87" s="11">
        <f>N87*ČSÚ!O88</f>
        <v>19268.200445101324</v>
      </c>
      <c r="P87" s="11">
        <f>O87*ČSÚ!P88</f>
        <v>19111.591746732018</v>
      </c>
      <c r="Q87" s="11">
        <f>P87*ČSÚ!Q88</f>
        <v>18836.180220100712</v>
      </c>
      <c r="R87" s="11">
        <f>Q87*ČSÚ!R88</f>
        <v>18409.025826538349</v>
      </c>
      <c r="S87" s="11">
        <f>R87*ČSÚ!S88</f>
        <v>17717.339686751555</v>
      </c>
      <c r="T87" s="11">
        <f>S87*ČSÚ!T88</f>
        <v>16832.086398570093</v>
      </c>
      <c r="U87" s="11">
        <f>T87*ČSÚ!U88</f>
        <v>16004.64902888245</v>
      </c>
      <c r="V87" s="11">
        <f>U87*ČSÚ!V88</f>
        <v>15266.628145905575</v>
      </c>
      <c r="W87" s="11">
        <f>V87*ČSÚ!W88</f>
        <v>14686.555431750108</v>
      </c>
      <c r="X87" s="12">
        <f>W87*ČSÚ!X88</f>
        <v>14405.403317466933</v>
      </c>
    </row>
    <row r="88" spans="1:24" x14ac:dyDescent="0.2">
      <c r="A88" s="15" t="s">
        <v>9</v>
      </c>
      <c r="B88" s="62">
        <f t="shared" si="11"/>
        <v>33889.767138115814</v>
      </c>
      <c r="C88" s="11">
        <f>B88*ČSÚ!C89</f>
        <v>35993.673618986577</v>
      </c>
      <c r="D88" s="11">
        <f>C88*ČSÚ!D89</f>
        <v>38075.896916968704</v>
      </c>
      <c r="E88" s="11">
        <f>D88*ČSÚ!E89</f>
        <v>39786.727378625117</v>
      </c>
      <c r="F88" s="11">
        <f>E88*ČSÚ!F89</f>
        <v>40984.313257075126</v>
      </c>
      <c r="G88" s="11">
        <f>F88*ČSÚ!G89</f>
        <v>41476.011316108583</v>
      </c>
      <c r="H88" s="11">
        <f>G88*ČSÚ!H89</f>
        <v>41142.746261458895</v>
      </c>
      <c r="I88" s="11">
        <f>H88*ČSÚ!I89</f>
        <v>40049.886512128563</v>
      </c>
      <c r="J88" s="11">
        <f>I88*ČSÚ!J89</f>
        <v>38536.117918489443</v>
      </c>
      <c r="K88" s="11">
        <f>J88*ČSÚ!K89</f>
        <v>37033.008704673732</v>
      </c>
      <c r="L88" s="11">
        <f>K88*ČSÚ!L89</f>
        <v>35601.463104971561</v>
      </c>
      <c r="M88" s="11">
        <f>L88*ČSÚ!M89</f>
        <v>34276.51130350343</v>
      </c>
      <c r="N88" s="11">
        <f>M88*ČSÚ!N89</f>
        <v>33453.552517650336</v>
      </c>
      <c r="O88" s="11">
        <f>N88*ČSÚ!O89</f>
        <v>33104.343946170768</v>
      </c>
      <c r="P88" s="11">
        <f>O88*ČSÚ!P89</f>
        <v>32825.970142321094</v>
      </c>
      <c r="Q88" s="11">
        <f>P88*ČSÚ!Q89</f>
        <v>32669.723677388283</v>
      </c>
      <c r="R88" s="11">
        <f>Q88*ČSÚ!R89</f>
        <v>32553.928192298139</v>
      </c>
      <c r="S88" s="11">
        <f>R88*ČSÚ!S89</f>
        <v>32355.454184218768</v>
      </c>
      <c r="T88" s="11">
        <f>S88*ČSÚ!T89</f>
        <v>32201.48536454737</v>
      </c>
      <c r="U88" s="11">
        <f>T88*ČSÚ!U89</f>
        <v>31944.976955207239</v>
      </c>
      <c r="V88" s="11">
        <f>U88*ČSÚ!V89</f>
        <v>31491.361124944582</v>
      </c>
      <c r="W88" s="11">
        <f>V88*ČSÚ!W89</f>
        <v>30785.792175864615</v>
      </c>
      <c r="X88" s="12">
        <f>W88*ČSÚ!X89</f>
        <v>29640.819902953201</v>
      </c>
    </row>
    <row r="89" spans="1:24" x14ac:dyDescent="0.2">
      <c r="A89" s="15" t="s">
        <v>10</v>
      </c>
      <c r="B89" s="62">
        <f t="shared" si="11"/>
        <v>30944.096216603433</v>
      </c>
      <c r="C89" s="11">
        <f>B89*ČSÚ!C90</f>
        <v>30562.422747418717</v>
      </c>
      <c r="D89" s="11">
        <f>C89*ČSÚ!D90</f>
        <v>30498.908518340213</v>
      </c>
      <c r="E89" s="11">
        <f>D89*ČSÚ!E90</f>
        <v>30970.379526499881</v>
      </c>
      <c r="F89" s="11">
        <f>E89*ČSÚ!F90</f>
        <v>31935.804856104129</v>
      </c>
      <c r="G89" s="11">
        <f>F89*ČSÚ!G90</f>
        <v>33500.272508683847</v>
      </c>
      <c r="H89" s="11">
        <f>G89*ČSÚ!H90</f>
        <v>35567.696855633083</v>
      </c>
      <c r="I89" s="11">
        <f>H89*ČSÚ!I90</f>
        <v>37629.737874049315</v>
      </c>
      <c r="J89" s="11">
        <f>I89*ČSÚ!J90</f>
        <v>39319.288748425366</v>
      </c>
      <c r="K89" s="11">
        <f>J89*ČSÚ!K90</f>
        <v>40503.032930973248</v>
      </c>
      <c r="L89" s="11">
        <f>K89*ČSÚ!L90</f>
        <v>40992.101542488708</v>
      </c>
      <c r="M89" s="11">
        <f>L89*ČSÚ!M90</f>
        <v>40669.689925221974</v>
      </c>
      <c r="N89" s="11">
        <f>M89*ČSÚ!N90</f>
        <v>39599.221832141739</v>
      </c>
      <c r="O89" s="11">
        <f>N89*ČSÚ!O90</f>
        <v>38113.513633141563</v>
      </c>
      <c r="P89" s="11">
        <f>O89*ČSÚ!P90</f>
        <v>36638.300662878013</v>
      </c>
      <c r="Q89" s="11">
        <f>P89*ČSÚ!Q90</f>
        <v>35233.704296312142</v>
      </c>
      <c r="R89" s="11">
        <f>Q89*ČSÚ!R90</f>
        <v>33934.286407386957</v>
      </c>
      <c r="S89" s="11">
        <f>R89*ČSÚ!S90</f>
        <v>33129.139506290645</v>
      </c>
      <c r="T89" s="11">
        <f>S89*ČSÚ!T90</f>
        <v>32789.944570656298</v>
      </c>
      <c r="U89" s="11">
        <f>T89*ČSÚ!U90</f>
        <v>32520.19004929225</v>
      </c>
      <c r="V89" s="11">
        <f>U89*ČSÚ!V90</f>
        <v>32370.859230069927</v>
      </c>
      <c r="W89" s="11">
        <f>V89*ČSÚ!W90</f>
        <v>32261.111708884422</v>
      </c>
      <c r="X89" s="12">
        <f>W89*ČSÚ!X90</f>
        <v>32069.619022496026</v>
      </c>
    </row>
    <row r="90" spans="1:24" x14ac:dyDescent="0.2">
      <c r="A90" s="15" t="s">
        <v>11</v>
      </c>
      <c r="B90" s="62">
        <f t="shared" si="11"/>
        <v>33636.001071483239</v>
      </c>
      <c r="C90" s="11">
        <f>B90*ČSÚ!C91</f>
        <v>34494.128701435162</v>
      </c>
      <c r="D90" s="11">
        <f>C90*ČSÚ!D91</f>
        <v>35565.43864207407</v>
      </c>
      <c r="E90" s="11">
        <f>D90*ČSÚ!E91</f>
        <v>36243.476074899707</v>
      </c>
      <c r="F90" s="11">
        <f>E90*ČSÚ!F91</f>
        <v>36593.615468952812</v>
      </c>
      <c r="G90" s="11">
        <f>F90*ČSÚ!G91</f>
        <v>36456.442450098519</v>
      </c>
      <c r="H90" s="11">
        <f>G90*ČSÚ!H91</f>
        <v>36013.774699368412</v>
      </c>
      <c r="I90" s="11">
        <f>H90*ČSÚ!I91</f>
        <v>35959.628875712035</v>
      </c>
      <c r="J90" s="11">
        <f>I90*ČSÚ!J91</f>
        <v>36525.595790182088</v>
      </c>
      <c r="K90" s="11">
        <f>J90*ČSÚ!K91</f>
        <v>37672.321200061233</v>
      </c>
      <c r="L90" s="11">
        <f>K90*ČSÚ!L91</f>
        <v>39524.075978786139</v>
      </c>
      <c r="M90" s="11">
        <f>L90*ČSÚ!M91</f>
        <v>41968.519688641019</v>
      </c>
      <c r="N90" s="11">
        <f>M90*ČSÚ!N91</f>
        <v>44406.32338223495</v>
      </c>
      <c r="O90" s="11">
        <f>N90*ČSÚ!O91</f>
        <v>46404.158518700788</v>
      </c>
      <c r="P90" s="11">
        <f>O90*ČSÚ!P91</f>
        <v>47805.093982017497</v>
      </c>
      <c r="Q90" s="11">
        <f>P90*ČSÚ!Q91</f>
        <v>48388.281751668394</v>
      </c>
      <c r="R90" s="11">
        <f>Q90*ČSÚ!R91</f>
        <v>48017.250599135703</v>
      </c>
      <c r="S90" s="11">
        <f>R90*ČSÚ!S91</f>
        <v>46764.716800057657</v>
      </c>
      <c r="T90" s="11">
        <f>S90*ČSÚ!T91</f>
        <v>45021.847491237953</v>
      </c>
      <c r="U90" s="11">
        <f>T90*ČSÚ!U91</f>
        <v>43291.232521371385</v>
      </c>
      <c r="V90" s="11">
        <f>U90*ČSÚ!V91</f>
        <v>41644.346537039259</v>
      </c>
      <c r="W90" s="11">
        <f>V90*ČSÚ!W91</f>
        <v>40122.001345504003</v>
      </c>
      <c r="X90" s="12">
        <f>W90*ČSÚ!X91</f>
        <v>39181.710262306806</v>
      </c>
    </row>
    <row r="91" spans="1:24" x14ac:dyDescent="0.2">
      <c r="A91" s="15" t="s">
        <v>12</v>
      </c>
      <c r="B91" s="62">
        <f t="shared" si="11"/>
        <v>33779.382891956244</v>
      </c>
      <c r="C91" s="11">
        <f>B91*ČSÚ!C92</f>
        <v>32535.578236794056</v>
      </c>
      <c r="D91" s="11">
        <f>C91*ČSÚ!D92</f>
        <v>31136.789879793669</v>
      </c>
      <c r="E91" s="11">
        <f>D91*ČSÚ!E92</f>
        <v>29910.432150993198</v>
      </c>
      <c r="F91" s="11">
        <f>E91*ČSÚ!F92</f>
        <v>29007.506301648282</v>
      </c>
      <c r="G91" s="11">
        <f>F91*ČSÚ!G92</f>
        <v>28856.88433140051</v>
      </c>
      <c r="H91" s="11">
        <f>G91*ČSÚ!H92</f>
        <v>29606.391013064658</v>
      </c>
      <c r="I91" s="11">
        <f>H91*ČSÚ!I92</f>
        <v>30539.706753164632</v>
      </c>
      <c r="J91" s="11">
        <f>I91*ČSÚ!J92</f>
        <v>31131.622176061523</v>
      </c>
      <c r="K91" s="11">
        <f>J91*ČSÚ!K92</f>
        <v>31441.068068352113</v>
      </c>
      <c r="L91" s="11">
        <f>K91*ČSÚ!L92</f>
        <v>31333.968593756672</v>
      </c>
      <c r="M91" s="11">
        <f>L91*ČSÚ!M92</f>
        <v>30967.867600916481</v>
      </c>
      <c r="N91" s="11">
        <f>M91*ČSÚ!N92</f>
        <v>30936.482097515782</v>
      </c>
      <c r="O91" s="11">
        <f>N91*ČSÚ!O92</f>
        <v>31437.180438021511</v>
      </c>
      <c r="P91" s="11">
        <f>O91*ČSÚ!P92</f>
        <v>32436.396253237759</v>
      </c>
      <c r="Q91" s="11">
        <f>P91*ČSÚ!Q92</f>
        <v>34042.129810153638</v>
      </c>
      <c r="R91" s="11">
        <f>Q91*ČSÚ!R92</f>
        <v>36158.517834031663</v>
      </c>
      <c r="S91" s="11">
        <f>R91*ČSÚ!S92</f>
        <v>38268.979592161821</v>
      </c>
      <c r="T91" s="11">
        <f>S91*ČSÚ!T92</f>
        <v>39999.212139908879</v>
      </c>
      <c r="U91" s="11">
        <f>T91*ČSÚ!U92</f>
        <v>41214.42848910336</v>
      </c>
      <c r="V91" s="11">
        <f>U91*ČSÚ!V92</f>
        <v>41726.220799089097</v>
      </c>
      <c r="W91" s="11">
        <f>V91*ČSÚ!W92</f>
        <v>41418.054980200046</v>
      </c>
      <c r="X91" s="12">
        <f>W91*ČSÚ!X92</f>
        <v>40350.284122812482</v>
      </c>
    </row>
    <row r="92" spans="1:24" x14ac:dyDescent="0.2">
      <c r="A92" s="15" t="s">
        <v>13</v>
      </c>
      <c r="B92" s="62">
        <f t="shared" si="11"/>
        <v>32735.320046475077</v>
      </c>
      <c r="C92" s="11">
        <f>B92*ČSÚ!C93</f>
        <v>32557.841685879612</v>
      </c>
      <c r="D92" s="11">
        <f>C92*ČSÚ!D93</f>
        <v>32370.165475935413</v>
      </c>
      <c r="E92" s="11">
        <f>D92*ČSÚ!E93</f>
        <v>31979.382099795646</v>
      </c>
      <c r="F92" s="11">
        <f>E92*ČSÚ!F93</f>
        <v>31413.669825397596</v>
      </c>
      <c r="G92" s="11">
        <f>F92*ČSÚ!G93</f>
        <v>30643.642744749523</v>
      </c>
      <c r="H92" s="11">
        <f>G92*ČSÚ!H93</f>
        <v>29535.476448854039</v>
      </c>
      <c r="I92" s="11">
        <f>H92*ČSÚ!I93</f>
        <v>28277.831150662674</v>
      </c>
      <c r="J92" s="11">
        <f>I92*ČSÚ!J93</f>
        <v>27188.450366725378</v>
      </c>
      <c r="K92" s="11">
        <f>J92*ČSÚ!K93</f>
        <v>26393.733756075111</v>
      </c>
      <c r="L92" s="11">
        <f>K92*ČSÚ!L93</f>
        <v>26282.85450811237</v>
      </c>
      <c r="M92" s="11">
        <f>L92*ČSÚ!M93</f>
        <v>26988.20575473296</v>
      </c>
      <c r="N92" s="11">
        <f>M92*ČSÚ!N93</f>
        <v>27856.320044248434</v>
      </c>
      <c r="O92" s="11">
        <f>N92*ČSÚ!O93</f>
        <v>28410.403192196176</v>
      </c>
      <c r="P92" s="11">
        <f>O92*ČSÚ!P93</f>
        <v>28705.51463957745</v>
      </c>
      <c r="Q92" s="11">
        <f>P92*ČSÚ!Q93</f>
        <v>28622.67947732372</v>
      </c>
      <c r="R92" s="11">
        <f>Q92*ČSÚ!R93</f>
        <v>28307.932697205197</v>
      </c>
      <c r="S92" s="11">
        <f>R92*ČSÚ!S93</f>
        <v>28300.463219831345</v>
      </c>
      <c r="T92" s="11">
        <f>S92*ČSÚ!T93</f>
        <v>28777.883588025907</v>
      </c>
      <c r="U92" s="11">
        <f>T92*ČSÚ!U93</f>
        <v>29710.181710065197</v>
      </c>
      <c r="V92" s="11">
        <f>U92*ČSÚ!V93</f>
        <v>31197.815347516109</v>
      </c>
      <c r="W92" s="11">
        <f>V92*ČSÚ!W93</f>
        <v>33154.102780914429</v>
      </c>
      <c r="X92" s="12">
        <f>W92*ČSÚ!X93</f>
        <v>35104.799288134709</v>
      </c>
    </row>
    <row r="93" spans="1:24" x14ac:dyDescent="0.2">
      <c r="A93" s="15" t="s">
        <v>14</v>
      </c>
      <c r="B93" s="62">
        <f t="shared" si="11"/>
        <v>29820.749413202149</v>
      </c>
      <c r="C93" s="11">
        <f>B93*ČSÚ!C94</f>
        <v>30598.286887295133</v>
      </c>
      <c r="D93" s="11">
        <f>C93*ČSÚ!D94</f>
        <v>31379.851156216282</v>
      </c>
      <c r="E93" s="11">
        <f>D93*ČSÚ!E94</f>
        <v>31815.660178300885</v>
      </c>
      <c r="F93" s="11">
        <f>E93*ČSÚ!F94</f>
        <v>31609.698774646666</v>
      </c>
      <c r="G93" s="11">
        <f>F93*ČSÚ!G94</f>
        <v>31341.779641477267</v>
      </c>
      <c r="H93" s="11">
        <f>G93*ČSÚ!H94</f>
        <v>31214.066182779439</v>
      </c>
      <c r="I93" s="11">
        <f>H93*ČSÚ!I94</f>
        <v>31067.271207679965</v>
      </c>
      <c r="J93" s="11">
        <f>I93*ČSÚ!J94</f>
        <v>30734.236971777849</v>
      </c>
      <c r="K93" s="11">
        <f>J93*ČSÚ!K94</f>
        <v>30231.436726642864</v>
      </c>
      <c r="L93" s="11">
        <f>K93*ČSÚ!L94</f>
        <v>29526.610354617544</v>
      </c>
      <c r="M93" s="11">
        <f>L93*ČSÚ!M94</f>
        <v>28490.351312814946</v>
      </c>
      <c r="N93" s="11">
        <f>M93*ČSÚ!N94</f>
        <v>27309.17341623054</v>
      </c>
      <c r="O93" s="11">
        <f>N93*ČSÚ!O94</f>
        <v>26293.048348568769</v>
      </c>
      <c r="P93" s="11">
        <f>O93*ČSÚ!P94</f>
        <v>25562.962990803142</v>
      </c>
      <c r="Q93" s="11">
        <f>P93*ČSÚ!Q94</f>
        <v>25495.239623238544</v>
      </c>
      <c r="R93" s="11">
        <f>Q93*ČSÚ!R94</f>
        <v>26215.120716837344</v>
      </c>
      <c r="S93" s="11">
        <f>R93*ČSÚ!S94</f>
        <v>27086.143893588756</v>
      </c>
      <c r="T93" s="11">
        <f>S93*ČSÚ!T94</f>
        <v>27647.83601308566</v>
      </c>
      <c r="U93" s="11">
        <f>T93*ČSÚ!U94</f>
        <v>27955.611263247465</v>
      </c>
      <c r="V93" s="11">
        <f>U93*ČSÚ!V94</f>
        <v>27898.320955010389</v>
      </c>
      <c r="W93" s="11">
        <f>V93*ČSÚ!W94</f>
        <v>27621.29577444548</v>
      </c>
      <c r="X93" s="12">
        <f>W93*ČSÚ!X94</f>
        <v>27646.005651800129</v>
      </c>
    </row>
    <row r="94" spans="1:24" x14ac:dyDescent="0.2">
      <c r="A94" s="15" t="s">
        <v>15</v>
      </c>
      <c r="B94" s="62">
        <f t="shared" si="11"/>
        <v>27747.706620005833</v>
      </c>
      <c r="C94" s="11">
        <f>B94*ČSÚ!C95</f>
        <v>29540.509706544723</v>
      </c>
      <c r="D94" s="11">
        <f>C94*ČSÚ!D95</f>
        <v>30895.289437315969</v>
      </c>
      <c r="E94" s="11">
        <f>D94*ČSÚ!E95</f>
        <v>32544.567291720043</v>
      </c>
      <c r="F94" s="11">
        <f>E94*ČSÚ!F95</f>
        <v>34908.69421347633</v>
      </c>
      <c r="G94" s="11">
        <f>F94*ČSÚ!G95</f>
        <v>36719.422175092746</v>
      </c>
      <c r="H94" s="11">
        <f>G94*ČSÚ!H95</f>
        <v>37758.370656258623</v>
      </c>
      <c r="I94" s="11">
        <f>H94*ČSÚ!I95</f>
        <v>38779.331146589662</v>
      </c>
      <c r="J94" s="11">
        <f>I94*ČSÚ!J95</f>
        <v>39395.151590714289</v>
      </c>
      <c r="K94" s="11">
        <f>J94*ČSÚ!K95</f>
        <v>39242.6008052834</v>
      </c>
      <c r="L94" s="11">
        <f>K94*ČSÚ!L95</f>
        <v>39007.368377769562</v>
      </c>
      <c r="M94" s="11">
        <f>L94*ČSÚ!M95</f>
        <v>38932.513089593704</v>
      </c>
      <c r="N94" s="11">
        <f>M94*ČSÚ!N95</f>
        <v>38829.066363354053</v>
      </c>
      <c r="O94" s="11">
        <f>N94*ČSÚ!O95</f>
        <v>38494.80531261264</v>
      </c>
      <c r="P94" s="11">
        <f>O94*ČSÚ!P95</f>
        <v>37944.751487610476</v>
      </c>
      <c r="Q94" s="11">
        <f>P94*ČSÚ!Q95</f>
        <v>37129.800829156324</v>
      </c>
      <c r="R94" s="11">
        <f>Q94*ČSÚ!R95</f>
        <v>35886.104831259865</v>
      </c>
      <c r="S94" s="11">
        <f>R94*ČSÚ!S95</f>
        <v>34458.489516546855</v>
      </c>
      <c r="T94" s="11">
        <f>S94*ČSÚ!T95</f>
        <v>33246.162050036066</v>
      </c>
      <c r="U94" s="11">
        <f>T94*ČSÚ!U95</f>
        <v>32399.716628681621</v>
      </c>
      <c r="V94" s="11">
        <f>U94*ČSÚ!V95</f>
        <v>32395.109178397612</v>
      </c>
      <c r="W94" s="11">
        <f>V94*ČSÚ!W95</f>
        <v>33384.196211284463</v>
      </c>
      <c r="X94" s="12">
        <f>W94*ČSÚ!X95</f>
        <v>34550.764753741714</v>
      </c>
    </row>
    <row r="95" spans="1:24" x14ac:dyDescent="0.2">
      <c r="A95" s="15" t="s">
        <v>16</v>
      </c>
      <c r="B95" s="62">
        <f t="shared" si="11"/>
        <v>22648.369182317365</v>
      </c>
      <c r="C95" s="11">
        <f>B95*ČSÚ!C96</f>
        <v>22931.751699841418</v>
      </c>
      <c r="D95" s="11">
        <f>C95*ČSÚ!D96</f>
        <v>23690.856747474219</v>
      </c>
      <c r="E95" s="11">
        <f>D95*ČSÚ!E96</f>
        <v>24853.507893956878</v>
      </c>
      <c r="F95" s="11">
        <f>E95*ČSÚ!F96</f>
        <v>26136.792316545772</v>
      </c>
      <c r="G95" s="11">
        <f>F95*ČSÚ!G96</f>
        <v>27793.562372037224</v>
      </c>
      <c r="H95" s="11">
        <f>G95*ČSÚ!H96</f>
        <v>29723.694789736961</v>
      </c>
      <c r="I95" s="11">
        <f>H95*ČSÚ!I96</f>
        <v>31207.930295885042</v>
      </c>
      <c r="J95" s="11">
        <f>I95*ČSÚ!J96</f>
        <v>33020.169323697701</v>
      </c>
      <c r="K95" s="11">
        <f>J95*ČSÚ!K96</f>
        <v>35581.649808754199</v>
      </c>
      <c r="L95" s="11">
        <f>K95*ČSÚ!L96</f>
        <v>37568.537012422144</v>
      </c>
      <c r="M95" s="11">
        <f>L95*ČSÚ!M96</f>
        <v>38752.324424024002</v>
      </c>
      <c r="N95" s="11">
        <f>M95*ČSÚ!N96</f>
        <v>39887.498425851707</v>
      </c>
      <c r="O95" s="11">
        <f>N95*ČSÚ!O96</f>
        <v>40634.861103973839</v>
      </c>
      <c r="P95" s="11">
        <f>O95*ČSÚ!P96</f>
        <v>40644.098434655556</v>
      </c>
      <c r="Q95" s="11">
        <f>P95*ČSÚ!Q96</f>
        <v>40557.909442447271</v>
      </c>
      <c r="R95" s="11">
        <f>Q95*ČSÚ!R96</f>
        <v>40611.924342196333</v>
      </c>
      <c r="S95" s="11">
        <f>R95*ČSÚ!S96</f>
        <v>40628.598506901479</v>
      </c>
      <c r="T95" s="11">
        <f>S95*ČSÚ!T96</f>
        <v>40410.973258637154</v>
      </c>
      <c r="U95" s="11">
        <f>T95*ČSÚ!U96</f>
        <v>39962.806155646766</v>
      </c>
      <c r="V95" s="11">
        <f>U95*ČSÚ!V96</f>
        <v>39213.564698402923</v>
      </c>
      <c r="W95" s="11">
        <f>V95*ČSÚ!W96</f>
        <v>37988.757275977143</v>
      </c>
      <c r="X95" s="12">
        <f>W95*ČSÚ!X96</f>
        <v>36571.140146186241</v>
      </c>
    </row>
    <row r="96" spans="1:24" x14ac:dyDescent="0.2">
      <c r="A96" s="15" t="s">
        <v>17</v>
      </c>
      <c r="B96" s="62">
        <f t="shared" si="11"/>
        <v>18861.222817828406</v>
      </c>
      <c r="C96" s="11">
        <f>B96*ČSÚ!C97</f>
        <v>18875.098045854185</v>
      </c>
      <c r="D96" s="11">
        <f>C96*ČSÚ!D97</f>
        <v>18781.782251737164</v>
      </c>
      <c r="E96" s="11">
        <f>D96*ČSÚ!E97</f>
        <v>18578.930326515245</v>
      </c>
      <c r="F96" s="11">
        <f>E96*ČSÚ!F97</f>
        <v>18447.213373143786</v>
      </c>
      <c r="G96" s="11">
        <f>F96*ČSÚ!G97</f>
        <v>18541.213157374754</v>
      </c>
      <c r="H96" s="11">
        <f>G96*ČSÚ!H97</f>
        <v>18942.031364147548</v>
      </c>
      <c r="I96" s="11">
        <f>H96*ČSÚ!I97</f>
        <v>19759.301837440489</v>
      </c>
      <c r="J96" s="11">
        <f>I96*ČSÚ!J97</f>
        <v>20906.646397149445</v>
      </c>
      <c r="K96" s="11">
        <f>J96*ČSÚ!K97</f>
        <v>22134.604077430697</v>
      </c>
      <c r="L96" s="11">
        <f>K96*ČSÚ!L97</f>
        <v>23697.716913545857</v>
      </c>
      <c r="M96" s="11">
        <f>L96*ČSÚ!M97</f>
        <v>25508.629596656581</v>
      </c>
      <c r="N96" s="11">
        <f>M96*ČSÚ!N97</f>
        <v>26918.333221500827</v>
      </c>
      <c r="O96" s="11">
        <f>N96*ČSÚ!O97</f>
        <v>28664.657695280297</v>
      </c>
      <c r="P96" s="11">
        <f>O96*ČSÚ!P97</f>
        <v>31101.421332652295</v>
      </c>
      <c r="Q96" s="11">
        <f>P96*ČSÚ!Q97</f>
        <v>33010.92630504477</v>
      </c>
      <c r="R96" s="11">
        <f>Q96*ČSÚ!R97</f>
        <v>34185.728182185019</v>
      </c>
      <c r="S96" s="11">
        <f>R96*ČSÚ!S97</f>
        <v>35272.588473246396</v>
      </c>
      <c r="T96" s="11">
        <f>S96*ČSÚ!T97</f>
        <v>36070.023233234882</v>
      </c>
      <c r="U96" s="11">
        <f>T96*ČSÚ!U97</f>
        <v>36301.602743242569</v>
      </c>
      <c r="V96" s="11">
        <f>U96*ČSÚ!V97</f>
        <v>36432.831132246924</v>
      </c>
      <c r="W96" s="11">
        <f>V96*ČSÚ!W97</f>
        <v>36650.144562735142</v>
      </c>
      <c r="X96" s="12">
        <f>W96*ČSÚ!X97</f>
        <v>36826.320873513134</v>
      </c>
    </row>
    <row r="97" spans="1:24" x14ac:dyDescent="0.2">
      <c r="A97" s="15" t="s">
        <v>18</v>
      </c>
      <c r="B97" s="62">
        <f t="shared" si="11"/>
        <v>16409.177259490796</v>
      </c>
      <c r="C97" s="11">
        <f>B97*ČSÚ!C98</f>
        <v>16899.111706097254</v>
      </c>
      <c r="D97" s="11">
        <f>C97*ČSÚ!D98</f>
        <v>17640.277679160052</v>
      </c>
      <c r="E97" s="11">
        <f>D97*ČSÚ!E98</f>
        <v>18333.307427993681</v>
      </c>
      <c r="F97" s="11">
        <f>E97*ČSÚ!F98</f>
        <v>18913.79952018195</v>
      </c>
      <c r="G97" s="11">
        <f>F97*ČSÚ!G98</f>
        <v>19275.15090206666</v>
      </c>
      <c r="H97" s="11">
        <f>G97*ČSÚ!H98</f>
        <v>19416.702173315902</v>
      </c>
      <c r="I97" s="11">
        <f>H97*ČSÚ!I98</f>
        <v>19437.363383715638</v>
      </c>
      <c r="J97" s="11">
        <f>I97*ČSÚ!J98</f>
        <v>19410.767570328746</v>
      </c>
      <c r="K97" s="11">
        <f>J97*ČSÚ!K98</f>
        <v>19481.982806174638</v>
      </c>
      <c r="L97" s="11">
        <f>K97*ČSÚ!L98</f>
        <v>19815.859174229914</v>
      </c>
      <c r="M97" s="11">
        <f>L97*ČSÚ!M98</f>
        <v>20491.085114102068</v>
      </c>
      <c r="N97" s="11">
        <f>M97*ČSÚ!N98</f>
        <v>21652.508898699874</v>
      </c>
      <c r="O97" s="11">
        <f>N97*ČSÚ!O98</f>
        <v>23173.745464407941</v>
      </c>
      <c r="P97" s="11">
        <f>O97*ČSÚ!P98</f>
        <v>24742.678654123909</v>
      </c>
      <c r="Q97" s="11">
        <f>P97*ČSÚ!Q98</f>
        <v>26727.473653162175</v>
      </c>
      <c r="R97" s="11">
        <f>Q97*ČSÚ!R98</f>
        <v>29019.9888070901</v>
      </c>
      <c r="S97" s="11">
        <f>R97*ČSÚ!S98</f>
        <v>30805.425105781997</v>
      </c>
      <c r="T97" s="11">
        <f>S97*ČSÚ!T98</f>
        <v>33086.290853846243</v>
      </c>
      <c r="U97" s="11">
        <f>T97*ČSÚ!U98</f>
        <v>36252.511447550147</v>
      </c>
      <c r="V97" s="11">
        <f>U97*ČSÚ!V98</f>
        <v>38728.339893748052</v>
      </c>
      <c r="W97" s="11">
        <f>V97*ČSÚ!W98</f>
        <v>40265.402067421877</v>
      </c>
      <c r="X97" s="12">
        <f>W97*ČSÚ!X98</f>
        <v>41631.23995491067</v>
      </c>
    </row>
    <row r="98" spans="1:24" x14ac:dyDescent="0.2">
      <c r="A98" s="15" t="s">
        <v>19</v>
      </c>
      <c r="B98" s="62">
        <f t="shared" si="11"/>
        <v>7797.4715615305067</v>
      </c>
      <c r="C98" s="11">
        <f>B98*ČSÚ!C99</f>
        <v>8614.8257034695835</v>
      </c>
      <c r="D98" s="11">
        <f>C98*ČSÚ!D99</f>
        <v>9155.0185339798518</v>
      </c>
      <c r="E98" s="11">
        <f>D98*ČSÚ!E99</f>
        <v>9525.6538563219056</v>
      </c>
      <c r="F98" s="11">
        <f>E98*ČSÚ!F99</f>
        <v>9869.1165010729001</v>
      </c>
      <c r="G98" s="11">
        <f>F98*ČSÚ!G99</f>
        <v>10272.902490076047</v>
      </c>
      <c r="H98" s="11">
        <f>G98*ČSÚ!H99</f>
        <v>10726.142752294923</v>
      </c>
      <c r="I98" s="11">
        <f>H98*ČSÚ!I99</f>
        <v>11279.378468048901</v>
      </c>
      <c r="J98" s="11">
        <f>I98*ČSÚ!J99</f>
        <v>11861.960675601222</v>
      </c>
      <c r="K98" s="11">
        <f>J98*ČSÚ!K99</f>
        <v>12352.69923289576</v>
      </c>
      <c r="L98" s="11">
        <f>K98*ČSÚ!L99</f>
        <v>12683.118992403048</v>
      </c>
      <c r="M98" s="11">
        <f>L98*ČSÚ!M99</f>
        <v>12864.632478711326</v>
      </c>
      <c r="N98" s="11">
        <f>M98*ČSÚ!N99</f>
        <v>12992.344063389308</v>
      </c>
      <c r="O98" s="11">
        <f>N98*ČSÚ!O99</f>
        <v>13119.51219451547</v>
      </c>
      <c r="P98" s="11">
        <f>O98*ČSÚ!P99</f>
        <v>13340.697790106695</v>
      </c>
      <c r="Q98" s="11">
        <f>P98*ČSÚ!Q99</f>
        <v>13770.02609604544</v>
      </c>
      <c r="R98" s="11">
        <f>Q98*ČSÚ!R99</f>
        <v>14455.321024891966</v>
      </c>
      <c r="S98" s="11">
        <f>R98*ČSÚ!S99</f>
        <v>15523.750707772435</v>
      </c>
      <c r="T98" s="11">
        <f>S98*ČSÚ!T99</f>
        <v>16847.060106457044</v>
      </c>
      <c r="U98" s="11">
        <f>T98*ČSÚ!U99</f>
        <v>18158.956980553408</v>
      </c>
      <c r="V98" s="11">
        <f>U98*ČSÚ!V99</f>
        <v>19832.250466610869</v>
      </c>
      <c r="W98" s="11">
        <f>V98*ČSÚ!W99</f>
        <v>21765.858203990683</v>
      </c>
      <c r="X98" s="12">
        <f>W98*ČSÚ!X99</f>
        <v>23242.96495784069</v>
      </c>
    </row>
    <row r="99" spans="1:24" x14ac:dyDescent="0.2">
      <c r="A99" s="15" t="s">
        <v>20</v>
      </c>
      <c r="B99" s="62">
        <f t="shared" si="11"/>
        <v>1786.8819188191883</v>
      </c>
      <c r="C99" s="11">
        <f>B99*ČSÚ!C100</f>
        <v>1710.0872032305228</v>
      </c>
      <c r="D99" s="11">
        <f>C99*ČSÚ!D100</f>
        <v>1895.5183457494952</v>
      </c>
      <c r="E99" s="11">
        <f>D99*ČSÚ!E100</f>
        <v>2339.4292626888537</v>
      </c>
      <c r="F99" s="11">
        <f>E99*ČSÚ!F100</f>
        <v>2798.3245143772197</v>
      </c>
      <c r="G99" s="11">
        <f>F99*ČSÚ!G100</f>
        <v>3189.7902596950503</v>
      </c>
      <c r="H99" s="11">
        <f>G99*ČSÚ!H100</f>
        <v>3502.5882475805893</v>
      </c>
      <c r="I99" s="11">
        <f>H99*ČSÚ!I100</f>
        <v>3727.3532688157075</v>
      </c>
      <c r="J99" s="11">
        <f>I99*ČSÚ!J100</f>
        <v>3927.7687460836878</v>
      </c>
      <c r="K99" s="11">
        <f>J99*ČSÚ!K100</f>
        <v>4137.5494325697982</v>
      </c>
      <c r="L99" s="11">
        <f>K99*ČSÚ!L100</f>
        <v>4381.0448722411766</v>
      </c>
      <c r="M99" s="11">
        <f>L99*ČSÚ!M100</f>
        <v>4641.3976885051889</v>
      </c>
      <c r="N99" s="11">
        <f>M99*ČSÚ!N100</f>
        <v>4946.7035090162235</v>
      </c>
      <c r="O99" s="11">
        <f>N99*ČSÚ!O100</f>
        <v>5265.1206224326406</v>
      </c>
      <c r="P99" s="11">
        <f>O99*ČSÚ!P100</f>
        <v>5532.9656060711568</v>
      </c>
      <c r="Q99" s="11">
        <f>P99*ČSÚ!Q100</f>
        <v>5725.8889159646333</v>
      </c>
      <c r="R99" s="11">
        <f>Q99*ČSÚ!R100</f>
        <v>5855.1288031748263</v>
      </c>
      <c r="S99" s="11">
        <f>R99*ČSÚ!S100</f>
        <v>5980.6226066977679</v>
      </c>
      <c r="T99" s="11">
        <f>S99*ČSÚ!T100</f>
        <v>6126.7198705005949</v>
      </c>
      <c r="U99" s="11">
        <f>T99*ČSÚ!U100</f>
        <v>6325.262305924949</v>
      </c>
      <c r="V99" s="11">
        <f>U99*ČSÚ!V100</f>
        <v>6632.4411682796099</v>
      </c>
      <c r="W99" s="11">
        <f>V99*ČSÚ!W100</f>
        <v>7063.2407923135861</v>
      </c>
      <c r="X99" s="12">
        <f>W99*ČSÚ!X100</f>
        <v>7698.2019773027941</v>
      </c>
    </row>
    <row r="100" spans="1:24" x14ac:dyDescent="0.2">
      <c r="A100" s="15" t="s">
        <v>21</v>
      </c>
      <c r="B100" s="63">
        <f t="shared" si="11"/>
        <v>105.5655737704918</v>
      </c>
      <c r="C100" s="48">
        <f>B100*ČSÚ!C101</f>
        <v>105.82373144681753</v>
      </c>
      <c r="D100" s="48">
        <f>C100*ČSÚ!D101</f>
        <v>106.02189907184754</v>
      </c>
      <c r="E100" s="48">
        <f>D100*ČSÚ!E101</f>
        <v>106.19065348183314</v>
      </c>
      <c r="F100" s="48">
        <f>E100*ČSÚ!F101</f>
        <v>106.33641903923579</v>
      </c>
      <c r="G100" s="48">
        <f>F100*ČSÚ!G101</f>
        <v>106.45837436438009</v>
      </c>
      <c r="H100" s="48">
        <f>G100*ČSÚ!H101</f>
        <v>106.55578608255581</v>
      </c>
      <c r="I100" s="48">
        <f>H100*ČSÚ!I101</f>
        <v>106.6281848339484</v>
      </c>
      <c r="J100" s="48">
        <f>I100*ČSÚ!J101</f>
        <v>106.6757172934999</v>
      </c>
      <c r="K100" s="48">
        <f>J100*ČSÚ!K101</f>
        <v>106.69910705759108</v>
      </c>
      <c r="L100" s="48">
        <f>K100*ČSÚ!L101</f>
        <v>106.69961553072349</v>
      </c>
      <c r="M100" s="48">
        <f>L100*ČSÚ!M101</f>
        <v>106.67890502890697</v>
      </c>
      <c r="N100" s="48">
        <f>M100*ČSÚ!N101</f>
        <v>106.63895077469437</v>
      </c>
      <c r="O100" s="48">
        <f>N100*ČSÚ!O101</f>
        <v>106.58214845880572</v>
      </c>
      <c r="P100" s="48">
        <f>O100*ČSÚ!P101</f>
        <v>106.51135335344614</v>
      </c>
      <c r="Q100" s="48">
        <f>P100*ČSÚ!Q101</f>
        <v>106.42982164232899</v>
      </c>
      <c r="R100" s="48">
        <f>Q100*ČSÚ!R101</f>
        <v>106.3410735240633</v>
      </c>
      <c r="S100" s="48">
        <f>R100*ČSÚ!S101</f>
        <v>106.24873675888229</v>
      </c>
      <c r="T100" s="48">
        <f>S100*ČSÚ!T101</f>
        <v>106.1562630970887</v>
      </c>
      <c r="U100" s="48">
        <f>T100*ČSÚ!U101</f>
        <v>106.06651758921711</v>
      </c>
      <c r="V100" s="48">
        <f>U100*ČSÚ!V101</f>
        <v>105.98146567949092</v>
      </c>
      <c r="W100" s="48">
        <f>V100*ČSÚ!W101</f>
        <v>105.90211453584548</v>
      </c>
      <c r="X100" s="64">
        <f>W100*ČSÚ!X101</f>
        <v>105.82868905985859</v>
      </c>
    </row>
    <row r="101" spans="1:24" x14ac:dyDescent="0.2">
      <c r="A101" s="16" t="s">
        <v>24</v>
      </c>
      <c r="B101" s="18">
        <f>SUM(B80:B100)</f>
        <v>375877.7344935335</v>
      </c>
      <c r="C101" s="18">
        <f>SUM(C80:C100)</f>
        <v>379803.65956877638</v>
      </c>
      <c r="D101" s="18">
        <f t="shared" ref="D101:X101" si="12">SUM(D80:D100)</f>
        <v>384038.18704440381</v>
      </c>
      <c r="E101" s="18">
        <f t="shared" si="12"/>
        <v>388350.90429260192</v>
      </c>
      <c r="F101" s="18">
        <f t="shared" si="12"/>
        <v>392733.34315480781</v>
      </c>
      <c r="G101" s="18">
        <f t="shared" si="12"/>
        <v>396963.78123961121</v>
      </c>
      <c r="H101" s="18">
        <f t="shared" si="12"/>
        <v>400935.91105443804</v>
      </c>
      <c r="I101" s="18">
        <f t="shared" si="12"/>
        <v>404664.15920780797</v>
      </c>
      <c r="J101" s="18">
        <f t="shared" si="12"/>
        <v>408346.5083723733</v>
      </c>
      <c r="K101" s="18">
        <f t="shared" si="12"/>
        <v>412127.21862359473</v>
      </c>
      <c r="L101" s="18">
        <f t="shared" si="12"/>
        <v>415955.09007653646</v>
      </c>
      <c r="M101" s="18">
        <f t="shared" si="12"/>
        <v>419729.71669402032</v>
      </c>
      <c r="N101" s="18">
        <f t="shared" si="12"/>
        <v>423526.24793947121</v>
      </c>
      <c r="O101" s="18">
        <f t="shared" si="12"/>
        <v>427358.84857801883</v>
      </c>
      <c r="P101" s="18">
        <f t="shared" si="12"/>
        <v>430998.42655972764</v>
      </c>
      <c r="Q101" s="18">
        <f t="shared" si="12"/>
        <v>434482.47362406668</v>
      </c>
      <c r="R101" s="18">
        <f t="shared" si="12"/>
        <v>437676.18565325247</v>
      </c>
      <c r="S101" s="18">
        <f t="shared" si="12"/>
        <v>440419.78050332138</v>
      </c>
      <c r="T101" s="18">
        <f t="shared" si="12"/>
        <v>443450.55023646395</v>
      </c>
      <c r="U101" s="18">
        <f t="shared" si="12"/>
        <v>446802.57000914571</v>
      </c>
      <c r="V101" s="18">
        <f t="shared" si="12"/>
        <v>449978.26854918315</v>
      </c>
      <c r="W101" s="18">
        <f t="shared" si="12"/>
        <v>452694.24695064605</v>
      </c>
      <c r="X101" s="18">
        <f t="shared" si="12"/>
        <v>454802.55539526732</v>
      </c>
    </row>
    <row r="102" spans="1:24" x14ac:dyDescent="0.2">
      <c r="A102" s="14" t="s">
        <v>24</v>
      </c>
      <c r="B102" s="25">
        <f>B77+B101</f>
        <v>605418.9915246123</v>
      </c>
      <c r="C102" s="25">
        <f>C77+C101</f>
        <v>610805.17318829487</v>
      </c>
      <c r="D102" s="25">
        <f t="shared" ref="D102:X102" si="13">D77+D101</f>
        <v>616313.26037837414</v>
      </c>
      <c r="E102" s="25">
        <f t="shared" si="13"/>
        <v>621891.51941759547</v>
      </c>
      <c r="F102" s="25">
        <f t="shared" si="13"/>
        <v>627509.35283151467</v>
      </c>
      <c r="G102" s="25">
        <f t="shared" si="13"/>
        <v>632953.328308578</v>
      </c>
      <c r="H102" s="25">
        <f t="shared" si="13"/>
        <v>638098.29883794417</v>
      </c>
      <c r="I102" s="25">
        <f t="shared" si="13"/>
        <v>642937.19156228681</v>
      </c>
      <c r="J102" s="25">
        <f t="shared" si="13"/>
        <v>647747.05590498622</v>
      </c>
      <c r="K102" s="25">
        <f t="shared" si="13"/>
        <v>652653.30081196572</v>
      </c>
      <c r="L102" s="25">
        <f t="shared" si="13"/>
        <v>657505.76981855382</v>
      </c>
      <c r="M102" s="25">
        <f t="shared" si="13"/>
        <v>662142.54301553965</v>
      </c>
      <c r="N102" s="25">
        <f t="shared" si="13"/>
        <v>666633.01224451174</v>
      </c>
      <c r="O102" s="25">
        <f t="shared" si="13"/>
        <v>671109.73563806457</v>
      </c>
      <c r="P102" s="25">
        <f t="shared" si="13"/>
        <v>675352.2285529885</v>
      </c>
      <c r="Q102" s="25">
        <f t="shared" si="13"/>
        <v>679319.47873971821</v>
      </c>
      <c r="R102" s="25">
        <f t="shared" si="13"/>
        <v>682838.11075353145</v>
      </c>
      <c r="S102" s="25">
        <f t="shared" si="13"/>
        <v>685777.2278729555</v>
      </c>
      <c r="T102" s="25">
        <f t="shared" si="13"/>
        <v>688960.55461562006</v>
      </c>
      <c r="U102" s="25">
        <f t="shared" si="13"/>
        <v>692441.43361817254</v>
      </c>
      <c r="V102" s="25">
        <f t="shared" si="13"/>
        <v>695696.67288735299</v>
      </c>
      <c r="W102" s="25">
        <f t="shared" si="13"/>
        <v>698434.83795603598</v>
      </c>
      <c r="X102" s="25">
        <f t="shared" si="13"/>
        <v>700560.16958401143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1440.3359514767787</v>
      </c>
      <c r="C107" s="60">
        <f>C56/C$102*$B$102</f>
        <v>1437.5689155241698</v>
      </c>
      <c r="D107" s="60">
        <f t="shared" ref="D107:X107" si="14">D56/D$102*$B$102</f>
        <v>1425.4747061604089</v>
      </c>
      <c r="E107" s="60">
        <f t="shared" si="14"/>
        <v>1404.8566641667228</v>
      </c>
      <c r="F107" s="60">
        <f t="shared" si="14"/>
        <v>1375.5787603078613</v>
      </c>
      <c r="G107" s="60">
        <f t="shared" si="14"/>
        <v>1341.7134073724628</v>
      </c>
      <c r="H107" s="60">
        <f t="shared" si="14"/>
        <v>1307.5641600744239</v>
      </c>
      <c r="I107" s="60">
        <f t="shared" si="14"/>
        <v>1274.5254653862205</v>
      </c>
      <c r="J107" s="60">
        <f t="shared" si="14"/>
        <v>1242.4643643723596</v>
      </c>
      <c r="K107" s="60">
        <f t="shared" si="14"/>
        <v>1211.6882473077706</v>
      </c>
      <c r="L107" s="60">
        <f t="shared" si="14"/>
        <v>1183.1054734827876</v>
      </c>
      <c r="M107" s="60">
        <f t="shared" si="14"/>
        <v>1157.6291888665421</v>
      </c>
      <c r="N107" s="60">
        <f t="shared" si="14"/>
        <v>1135.664662359231</v>
      </c>
      <c r="O107" s="60">
        <f t="shared" si="14"/>
        <v>1117.3849482911996</v>
      </c>
      <c r="P107" s="60">
        <f t="shared" si="14"/>
        <v>1103.4262290083943</v>
      </c>
      <c r="Q107" s="60">
        <f t="shared" si="14"/>
        <v>1093.9922145940161</v>
      </c>
      <c r="R107" s="60">
        <f t="shared" si="14"/>
        <v>1089.3817772257971</v>
      </c>
      <c r="S107" s="60">
        <f t="shared" si="14"/>
        <v>1089.6998068592547</v>
      </c>
      <c r="T107" s="60">
        <f t="shared" si="14"/>
        <v>1093.3582309050157</v>
      </c>
      <c r="U107" s="60">
        <f t="shared" si="14"/>
        <v>1099.7258361162428</v>
      </c>
      <c r="V107" s="60">
        <f t="shared" si="14"/>
        <v>1108.790022497137</v>
      </c>
      <c r="W107" s="60">
        <f t="shared" si="14"/>
        <v>1119.9444986972915</v>
      </c>
      <c r="X107" s="61">
        <f t="shared" si="14"/>
        <v>1132.1712793856952</v>
      </c>
    </row>
    <row r="108" spans="1:24" x14ac:dyDescent="0.2">
      <c r="A108" s="15" t="s">
        <v>2</v>
      </c>
      <c r="B108" s="62">
        <f t="shared" ref="B108:C127" si="15">B57/B$102*$B$102</f>
        <v>8809.8824997400443</v>
      </c>
      <c r="C108" s="11">
        <f t="shared" si="15"/>
        <v>8572.4756637459996</v>
      </c>
      <c r="D108" s="11">
        <f t="shared" ref="D108:X108" si="16">D57/D$102*$B$102</f>
        <v>8383.0986964041222</v>
      </c>
      <c r="E108" s="11">
        <f t="shared" si="16"/>
        <v>8293.9058098559944</v>
      </c>
      <c r="F108" s="11">
        <f t="shared" si="16"/>
        <v>8304.3529421004332</v>
      </c>
      <c r="G108" s="11">
        <f t="shared" si="16"/>
        <v>8324.9200918550778</v>
      </c>
      <c r="H108" s="11">
        <f t="shared" si="16"/>
        <v>8312.041658651875</v>
      </c>
      <c r="I108" s="11">
        <f t="shared" si="16"/>
        <v>8250.3374371249192</v>
      </c>
      <c r="J108" s="11">
        <f t="shared" si="16"/>
        <v>8144.351100951224</v>
      </c>
      <c r="K108" s="11">
        <f t="shared" si="16"/>
        <v>7987.4561811690683</v>
      </c>
      <c r="L108" s="11">
        <f t="shared" si="16"/>
        <v>7802.1073559846182</v>
      </c>
      <c r="M108" s="11">
        <f t="shared" si="16"/>
        <v>7613.4046734340664</v>
      </c>
      <c r="N108" s="11">
        <f t="shared" si="16"/>
        <v>7428.699937424728</v>
      </c>
      <c r="O108" s="11">
        <f t="shared" si="16"/>
        <v>7249.1103417841068</v>
      </c>
      <c r="P108" s="11">
        <f t="shared" si="16"/>
        <v>7080.0720117578103</v>
      </c>
      <c r="Q108" s="11">
        <f t="shared" si="16"/>
        <v>6925.3805721900935</v>
      </c>
      <c r="R108" s="11">
        <f t="shared" si="16"/>
        <v>6790.2899160973784</v>
      </c>
      <c r="S108" s="11">
        <f t="shared" si="16"/>
        <v>6679.0778365733713</v>
      </c>
      <c r="T108" s="11">
        <f t="shared" si="16"/>
        <v>6586.0601344757197</v>
      </c>
      <c r="U108" s="11">
        <f t="shared" si="16"/>
        <v>6512.6368199463268</v>
      </c>
      <c r="V108" s="11">
        <f t="shared" si="16"/>
        <v>6464.7980841176895</v>
      </c>
      <c r="W108" s="11">
        <f t="shared" si="16"/>
        <v>6445.4983373516952</v>
      </c>
      <c r="X108" s="12">
        <f t="shared" si="16"/>
        <v>6455.1397020576869</v>
      </c>
    </row>
    <row r="109" spans="1:24" x14ac:dyDescent="0.2">
      <c r="A109" s="15" t="s">
        <v>3</v>
      </c>
      <c r="B109" s="62">
        <f t="shared" si="15"/>
        <v>13133.80604076797</v>
      </c>
      <c r="C109" s="11">
        <f t="shared" si="15"/>
        <v>13643.508837195166</v>
      </c>
      <c r="D109" s="11">
        <f t="shared" ref="D109:X109" si="17">D58/D$102*$B$102</f>
        <v>14007.797246876113</v>
      </c>
      <c r="E109" s="11">
        <f t="shared" si="17"/>
        <v>14103.109641989373</v>
      </c>
      <c r="F109" s="11">
        <f t="shared" si="17"/>
        <v>13900.269644480655</v>
      </c>
      <c r="G109" s="11">
        <f t="shared" si="17"/>
        <v>13539.375793865702</v>
      </c>
      <c r="H109" s="11">
        <f t="shared" si="17"/>
        <v>13182.529986153217</v>
      </c>
      <c r="I109" s="11">
        <f t="shared" si="17"/>
        <v>12908.467941141424</v>
      </c>
      <c r="J109" s="11">
        <f t="shared" si="17"/>
        <v>12791.412826741029</v>
      </c>
      <c r="K109" s="11">
        <f t="shared" si="17"/>
        <v>12825.324111562326</v>
      </c>
      <c r="L109" s="11">
        <f t="shared" si="17"/>
        <v>12872.104215092977</v>
      </c>
      <c r="M109" s="11">
        <f t="shared" si="17"/>
        <v>12865.540267690782</v>
      </c>
      <c r="N109" s="11">
        <f t="shared" si="17"/>
        <v>12780.321303854496</v>
      </c>
      <c r="O109" s="11">
        <f t="shared" si="17"/>
        <v>12626.31023406824</v>
      </c>
      <c r="P109" s="11">
        <f t="shared" si="17"/>
        <v>12399.640395385397</v>
      </c>
      <c r="Q109" s="11">
        <f t="shared" si="17"/>
        <v>12132.157001890901</v>
      </c>
      <c r="R109" s="11">
        <f t="shared" si="17"/>
        <v>11862.343173023086</v>
      </c>
      <c r="S109" s="11">
        <f t="shared" si="17"/>
        <v>11604.73821919408</v>
      </c>
      <c r="T109" s="11">
        <f t="shared" si="17"/>
        <v>11349.145820932474</v>
      </c>
      <c r="U109" s="11">
        <f t="shared" si="17"/>
        <v>11100.016218112531</v>
      </c>
      <c r="V109" s="11">
        <f t="shared" si="17"/>
        <v>10871.601871056675</v>
      </c>
      <c r="W109" s="11">
        <f t="shared" si="17"/>
        <v>10674.012217663079</v>
      </c>
      <c r="X109" s="12">
        <f t="shared" si="17"/>
        <v>10513.462382378993</v>
      </c>
    </row>
    <row r="110" spans="1:24" x14ac:dyDescent="0.2">
      <c r="A110" s="15" t="s">
        <v>4</v>
      </c>
      <c r="B110" s="62">
        <f t="shared" si="15"/>
        <v>9441.4116460887781</v>
      </c>
      <c r="C110" s="11">
        <f t="shared" si="15"/>
        <v>9502.0568127198076</v>
      </c>
      <c r="D110" s="11">
        <f t="shared" ref="D110:X110" si="18">D59/D$102*$B$102</f>
        <v>9618.7301438579998</v>
      </c>
      <c r="E110" s="11">
        <f t="shared" si="18"/>
        <v>9820.6837287847575</v>
      </c>
      <c r="F110" s="11">
        <f t="shared" si="18"/>
        <v>10151.277624120181</v>
      </c>
      <c r="G110" s="11">
        <f t="shared" si="18"/>
        <v>10583.30563702875</v>
      </c>
      <c r="H110" s="11">
        <f t="shared" si="18"/>
        <v>10993.56608240433</v>
      </c>
      <c r="I110" s="11">
        <f t="shared" si="18"/>
        <v>11295.867762514825</v>
      </c>
      <c r="J110" s="11">
        <f t="shared" si="18"/>
        <v>11388.599359833965</v>
      </c>
      <c r="K110" s="11">
        <f t="shared" si="18"/>
        <v>11241.791364299013</v>
      </c>
      <c r="L110" s="11">
        <f t="shared" si="18"/>
        <v>10965.693516514741</v>
      </c>
      <c r="M110" s="11">
        <f t="shared" si="18"/>
        <v>10690.51086610309</v>
      </c>
      <c r="N110" s="11">
        <f t="shared" si="18"/>
        <v>10478.446667798567</v>
      </c>
      <c r="O110" s="11">
        <f t="shared" si="18"/>
        <v>10391.771937164229</v>
      </c>
      <c r="P110" s="11">
        <f t="shared" si="18"/>
        <v>10431.286842526857</v>
      </c>
      <c r="Q110" s="11">
        <f t="shared" si="18"/>
        <v>10484.467002189425</v>
      </c>
      <c r="R110" s="11">
        <f t="shared" si="18"/>
        <v>10497.990609921748</v>
      </c>
      <c r="S110" s="11">
        <f t="shared" si="18"/>
        <v>10454.271788057526</v>
      </c>
      <c r="T110" s="11">
        <f t="shared" si="18"/>
        <v>10350.376709268599</v>
      </c>
      <c r="U110" s="11">
        <f t="shared" si="18"/>
        <v>10178.822957520673</v>
      </c>
      <c r="V110" s="11">
        <f t="shared" si="18"/>
        <v>9972.7605963726783</v>
      </c>
      <c r="W110" s="11">
        <f t="shared" si="18"/>
        <v>9765.1083400190146</v>
      </c>
      <c r="X110" s="12">
        <f t="shared" si="18"/>
        <v>9567.1154457285502</v>
      </c>
    </row>
    <row r="111" spans="1:24" x14ac:dyDescent="0.2">
      <c r="A111" s="15" t="s">
        <v>5</v>
      </c>
      <c r="B111" s="62">
        <f t="shared" si="15"/>
        <v>8961.3189062137699</v>
      </c>
      <c r="C111" s="11">
        <f t="shared" si="15"/>
        <v>8514.9302873719807</v>
      </c>
      <c r="D111" s="11">
        <f t="shared" ref="D111:X111" si="19">D60/D$102*$B$102</f>
        <v>8262.8449826654378</v>
      </c>
      <c r="E111" s="11">
        <f t="shared" si="19"/>
        <v>8158.7146945142977</v>
      </c>
      <c r="F111" s="11">
        <f t="shared" si="19"/>
        <v>8112.4652901695536</v>
      </c>
      <c r="G111" s="11">
        <f t="shared" si="19"/>
        <v>8094.6857041581261</v>
      </c>
      <c r="H111" s="11">
        <f t="shared" si="19"/>
        <v>8135.3280687473152</v>
      </c>
      <c r="I111" s="11">
        <f t="shared" si="19"/>
        <v>8241.365161216243</v>
      </c>
      <c r="J111" s="11">
        <f t="shared" si="19"/>
        <v>8418.9431802085473</v>
      </c>
      <c r="K111" s="11">
        <f t="shared" si="19"/>
        <v>8702.8599418026988</v>
      </c>
      <c r="L111" s="11">
        <f t="shared" si="19"/>
        <v>9070.0926389131164</v>
      </c>
      <c r="M111" s="11">
        <f t="shared" si="19"/>
        <v>9418.7100447330085</v>
      </c>
      <c r="N111" s="11">
        <f t="shared" si="19"/>
        <v>9675.6687581570604</v>
      </c>
      <c r="O111" s="11">
        <f t="shared" si="19"/>
        <v>9758.0572513463958</v>
      </c>
      <c r="P111" s="11">
        <f t="shared" si="19"/>
        <v>9645.4674687827883</v>
      </c>
      <c r="Q111" s="11">
        <f t="shared" si="19"/>
        <v>9427.5843847752585</v>
      </c>
      <c r="R111" s="11">
        <f t="shared" si="19"/>
        <v>9212.7803559745898</v>
      </c>
      <c r="S111" s="11">
        <f t="shared" si="19"/>
        <v>9055.578015546178</v>
      </c>
      <c r="T111" s="11">
        <f t="shared" si="19"/>
        <v>8999.4320018984072</v>
      </c>
      <c r="U111" s="11">
        <f t="shared" si="19"/>
        <v>9042.2364863813727</v>
      </c>
      <c r="V111" s="11">
        <f t="shared" si="19"/>
        <v>9095.8924234035348</v>
      </c>
      <c r="W111" s="11">
        <f t="shared" si="19"/>
        <v>9117.0170160043053</v>
      </c>
      <c r="X111" s="12">
        <f t="shared" si="19"/>
        <v>9090.1561501548549</v>
      </c>
    </row>
    <row r="112" spans="1:24" x14ac:dyDescent="0.2">
      <c r="A112" s="15" t="s">
        <v>6</v>
      </c>
      <c r="B112" s="62">
        <f t="shared" si="15"/>
        <v>11929.769399076915</v>
      </c>
      <c r="C112" s="11">
        <f t="shared" si="15"/>
        <v>11591.414116033548</v>
      </c>
      <c r="D112" s="11">
        <f t="shared" ref="D112:X112" si="20">D61/D$102*$B$102</f>
        <v>11041.416410791551</v>
      </c>
      <c r="E112" s="11">
        <f t="shared" si="20"/>
        <v>10364.04499185092</v>
      </c>
      <c r="F112" s="11">
        <f t="shared" si="20"/>
        <v>9715.7019493961707</v>
      </c>
      <c r="G112" s="11">
        <f t="shared" si="20"/>
        <v>9148.3931199212657</v>
      </c>
      <c r="H112" s="11">
        <f t="shared" si="20"/>
        <v>8700.2674838729872</v>
      </c>
      <c r="I112" s="11">
        <f t="shared" si="20"/>
        <v>8463.3075485577119</v>
      </c>
      <c r="J112" s="11">
        <f t="shared" si="20"/>
        <v>8370.7487979268117</v>
      </c>
      <c r="K112" s="11">
        <f t="shared" si="20"/>
        <v>8333.0959571268049</v>
      </c>
      <c r="L112" s="11">
        <f t="shared" si="20"/>
        <v>8321.3723206855029</v>
      </c>
      <c r="M112" s="11">
        <f t="shared" si="20"/>
        <v>8365.2896157530558</v>
      </c>
      <c r="N112" s="11">
        <f t="shared" si="20"/>
        <v>8470.8553356838293</v>
      </c>
      <c r="O112" s="11">
        <f t="shared" si="20"/>
        <v>8646.0179906018893</v>
      </c>
      <c r="P112" s="11">
        <f t="shared" si="20"/>
        <v>8929.3300528910368</v>
      </c>
      <c r="Q112" s="11">
        <f t="shared" si="20"/>
        <v>9297.6046610046469</v>
      </c>
      <c r="R112" s="11">
        <f t="shared" si="20"/>
        <v>9652.0251179371608</v>
      </c>
      <c r="S112" s="11">
        <f t="shared" si="20"/>
        <v>9924.0740331006236</v>
      </c>
      <c r="T112" s="11">
        <f t="shared" si="20"/>
        <v>10021.853390791639</v>
      </c>
      <c r="U112" s="11">
        <f t="shared" si="20"/>
        <v>9920.264637257329</v>
      </c>
      <c r="V112" s="11">
        <f t="shared" si="20"/>
        <v>9713.9723129825743</v>
      </c>
      <c r="W112" s="11">
        <f t="shared" si="20"/>
        <v>9511.2021727168885</v>
      </c>
      <c r="X112" s="12">
        <f t="shared" si="20"/>
        <v>9365.3694254773291</v>
      </c>
    </row>
    <row r="113" spans="1:24" x14ac:dyDescent="0.2">
      <c r="A113" s="15" t="s">
        <v>7</v>
      </c>
      <c r="B113" s="62">
        <f t="shared" si="15"/>
        <v>14971.094394354053</v>
      </c>
      <c r="C113" s="11">
        <f t="shared" si="15"/>
        <v>14755.221128943847</v>
      </c>
      <c r="D113" s="11">
        <f t="shared" ref="D113:X113" si="21">D62/D$102*$B$102</f>
        <v>14480.459088692643</v>
      </c>
      <c r="E113" s="11">
        <f t="shared" si="21"/>
        <v>14262.067682464336</v>
      </c>
      <c r="F113" s="11">
        <f t="shared" si="21"/>
        <v>14015.922054717681</v>
      </c>
      <c r="G113" s="11">
        <f t="shared" si="21"/>
        <v>13710.860815323225</v>
      </c>
      <c r="H113" s="11">
        <f t="shared" si="21"/>
        <v>13314.987961244995</v>
      </c>
      <c r="I113" s="11">
        <f t="shared" si="21"/>
        <v>12731.599672374887</v>
      </c>
      <c r="J113" s="11">
        <f t="shared" si="21"/>
        <v>11995.243568362504</v>
      </c>
      <c r="K113" s="11">
        <f t="shared" si="21"/>
        <v>11287.479619058577</v>
      </c>
      <c r="L113" s="11">
        <f t="shared" si="21"/>
        <v>10665.722775968938</v>
      </c>
      <c r="M113" s="11">
        <f t="shared" si="21"/>
        <v>10173.636770576961</v>
      </c>
      <c r="N113" s="11">
        <f t="shared" si="21"/>
        <v>9913.3059921576805</v>
      </c>
      <c r="O113" s="11">
        <f t="shared" si="21"/>
        <v>9813.2557571513917</v>
      </c>
      <c r="P113" s="11">
        <f t="shared" si="21"/>
        <v>9778.9615523483935</v>
      </c>
      <c r="Q113" s="11">
        <f t="shared" si="21"/>
        <v>9776.682258159477</v>
      </c>
      <c r="R113" s="11">
        <f t="shared" si="21"/>
        <v>9839.9991996022</v>
      </c>
      <c r="S113" s="11">
        <f t="shared" si="21"/>
        <v>9978.8788861900648</v>
      </c>
      <c r="T113" s="11">
        <f t="shared" si="21"/>
        <v>10192.717337422819</v>
      </c>
      <c r="U113" s="11">
        <f t="shared" si="21"/>
        <v>10521.239837020137</v>
      </c>
      <c r="V113" s="11">
        <f t="shared" si="21"/>
        <v>10945.688399247081</v>
      </c>
      <c r="W113" s="11">
        <f t="shared" si="21"/>
        <v>11356.590079868272</v>
      </c>
      <c r="X113" s="12">
        <f t="shared" si="21"/>
        <v>11675.890386035078</v>
      </c>
    </row>
    <row r="114" spans="1:24" x14ac:dyDescent="0.2">
      <c r="A114" s="15" t="s">
        <v>8</v>
      </c>
      <c r="B114" s="62">
        <f t="shared" si="15"/>
        <v>19748.727865192657</v>
      </c>
      <c r="C114" s="11">
        <f t="shared" si="15"/>
        <v>18894.860386811531</v>
      </c>
      <c r="D114" s="11">
        <f t="shared" ref="D114:X114" si="22">D63/D$102*$B$102</f>
        <v>18270.168843836214</v>
      </c>
      <c r="E114" s="11">
        <f t="shared" si="22"/>
        <v>17921.253879026488</v>
      </c>
      <c r="F114" s="11">
        <f t="shared" si="22"/>
        <v>17638.705966843834</v>
      </c>
      <c r="G114" s="11">
        <f t="shared" si="22"/>
        <v>17384.317371646292</v>
      </c>
      <c r="H114" s="11">
        <f t="shared" si="22"/>
        <v>17124.385078990032</v>
      </c>
      <c r="I114" s="11">
        <f t="shared" si="22"/>
        <v>16847.65077705817</v>
      </c>
      <c r="J114" s="11">
        <f t="shared" si="22"/>
        <v>16622.079649491468</v>
      </c>
      <c r="K114" s="11">
        <f t="shared" si="22"/>
        <v>16362.211263025381</v>
      </c>
      <c r="L114" s="11">
        <f t="shared" si="22"/>
        <v>16030.865861146925</v>
      </c>
      <c r="M114" s="11">
        <f t="shared" si="22"/>
        <v>15592.375003159921</v>
      </c>
      <c r="N114" s="11">
        <f t="shared" si="22"/>
        <v>14934.253290683338</v>
      </c>
      <c r="O114" s="11">
        <f t="shared" si="22"/>
        <v>14099.406095538256</v>
      </c>
      <c r="P114" s="11">
        <f t="shared" si="22"/>
        <v>13302.43505457599</v>
      </c>
      <c r="Q114" s="11">
        <f t="shared" si="22"/>
        <v>12606.011104022808</v>
      </c>
      <c r="R114" s="11">
        <f t="shared" si="22"/>
        <v>12060.463478508582</v>
      </c>
      <c r="S114" s="11">
        <f t="shared" si="22"/>
        <v>11787.186929111955</v>
      </c>
      <c r="T114" s="11">
        <f t="shared" si="22"/>
        <v>11693.10816985163</v>
      </c>
      <c r="U114" s="11">
        <f t="shared" si="22"/>
        <v>11665.606490040325</v>
      </c>
      <c r="V114" s="11">
        <f t="shared" si="22"/>
        <v>11674.159786975264</v>
      </c>
      <c r="W114" s="11">
        <f t="shared" si="22"/>
        <v>11759.944689700327</v>
      </c>
      <c r="X114" s="12">
        <f t="shared" si="22"/>
        <v>11934.249612989053</v>
      </c>
    </row>
    <row r="115" spans="1:24" x14ac:dyDescent="0.2">
      <c r="A115" s="15" t="s">
        <v>9</v>
      </c>
      <c r="B115" s="62">
        <f t="shared" si="15"/>
        <v>23661.770533245963</v>
      </c>
      <c r="C115" s="11">
        <f t="shared" si="15"/>
        <v>23272.716014061571</v>
      </c>
      <c r="D115" s="11">
        <f t="shared" ref="D115:X115" si="23">D64/D$102*$B$102</f>
        <v>22505.830833237524</v>
      </c>
      <c r="E115" s="11">
        <f t="shared" si="23"/>
        <v>21522.565582763833</v>
      </c>
      <c r="F115" s="11">
        <f t="shared" si="23"/>
        <v>20526.47722408727</v>
      </c>
      <c r="G115" s="11">
        <f t="shared" si="23"/>
        <v>19602.293861482831</v>
      </c>
      <c r="H115" s="11">
        <f t="shared" si="23"/>
        <v>18761.345606791081</v>
      </c>
      <c r="I115" s="11">
        <f t="shared" si="23"/>
        <v>18180.987671250514</v>
      </c>
      <c r="J115" s="11">
        <f t="shared" si="23"/>
        <v>17865.591766262227</v>
      </c>
      <c r="K115" s="11">
        <f t="shared" si="23"/>
        <v>17612.304483652373</v>
      </c>
      <c r="L115" s="11">
        <f t="shared" si="23"/>
        <v>17382.205972728036</v>
      </c>
      <c r="M115" s="11">
        <f t="shared" si="23"/>
        <v>17143.271816997847</v>
      </c>
      <c r="N115" s="11">
        <f t="shared" si="23"/>
        <v>16882.723876613389</v>
      </c>
      <c r="O115" s="11">
        <f t="shared" si="23"/>
        <v>16671.75095646561</v>
      </c>
      <c r="P115" s="11">
        <f t="shared" si="23"/>
        <v>16434.190591647977</v>
      </c>
      <c r="Q115" s="11">
        <f t="shared" si="23"/>
        <v>16130.001661980261</v>
      </c>
      <c r="R115" s="11">
        <f t="shared" si="23"/>
        <v>15723.096411763303</v>
      </c>
      <c r="S115" s="11">
        <f t="shared" si="23"/>
        <v>15104.662088754088</v>
      </c>
      <c r="T115" s="11">
        <f t="shared" si="23"/>
        <v>14300.746295839208</v>
      </c>
      <c r="U115" s="11">
        <f t="shared" si="23"/>
        <v>13520.623850530088</v>
      </c>
      <c r="V115" s="11">
        <f t="shared" si="23"/>
        <v>12838.175651181909</v>
      </c>
      <c r="W115" s="11">
        <f t="shared" si="23"/>
        <v>12306.417537508949</v>
      </c>
      <c r="X115" s="12">
        <f t="shared" si="23"/>
        <v>12046.876146443818</v>
      </c>
    </row>
    <row r="116" spans="1:24" x14ac:dyDescent="0.2">
      <c r="A116" s="15" t="s">
        <v>10</v>
      </c>
      <c r="B116" s="62">
        <f t="shared" si="15"/>
        <v>19167.473388942879</v>
      </c>
      <c r="C116" s="11">
        <f t="shared" si="15"/>
        <v>20198.023342499306</v>
      </c>
      <c r="D116" s="11">
        <f t="shared" ref="D116:X116" si="24">D65/D$102*$B$102</f>
        <v>21142.706199884487</v>
      </c>
      <c r="E116" s="11">
        <f t="shared" si="24"/>
        <v>21884.334922135582</v>
      </c>
      <c r="F116" s="11">
        <f t="shared" si="24"/>
        <v>22338.655986855829</v>
      </c>
      <c r="G116" s="11">
        <f t="shared" si="24"/>
        <v>22386.571785318873</v>
      </c>
      <c r="H116" s="11">
        <f t="shared" si="24"/>
        <v>22026.678675779745</v>
      </c>
      <c r="I116" s="11">
        <f t="shared" si="24"/>
        <v>21347.356689185075</v>
      </c>
      <c r="J116" s="11">
        <f t="shared" si="24"/>
        <v>20454.825250018061</v>
      </c>
      <c r="K116" s="11">
        <f t="shared" si="24"/>
        <v>19545.033052481849</v>
      </c>
      <c r="L116" s="11">
        <f t="shared" si="24"/>
        <v>18696.708053473736</v>
      </c>
      <c r="M116" s="11">
        <f t="shared" si="24"/>
        <v>17922.394062365653</v>
      </c>
      <c r="N116" s="11">
        <f t="shared" si="24"/>
        <v>17388.582309570309</v>
      </c>
      <c r="O116" s="11">
        <f t="shared" si="24"/>
        <v>17104.073680053134</v>
      </c>
      <c r="P116" s="11">
        <f t="shared" si="24"/>
        <v>16885.836772245304</v>
      </c>
      <c r="Q116" s="11">
        <f t="shared" si="24"/>
        <v>16694.114716744847</v>
      </c>
      <c r="R116" s="11">
        <f t="shared" si="24"/>
        <v>16498.297723978812</v>
      </c>
      <c r="S116" s="11">
        <f t="shared" si="24"/>
        <v>16290.83881187358</v>
      </c>
      <c r="T116" s="11">
        <f t="shared" si="24"/>
        <v>16123.354000859499</v>
      </c>
      <c r="U116" s="11">
        <f t="shared" si="24"/>
        <v>15916.549877002342</v>
      </c>
      <c r="V116" s="11">
        <f t="shared" si="24"/>
        <v>15643.4584051888</v>
      </c>
      <c r="W116" s="11">
        <f t="shared" si="24"/>
        <v>15271.6321846991</v>
      </c>
      <c r="X116" s="12">
        <f t="shared" si="24"/>
        <v>14694.913359781263</v>
      </c>
    </row>
    <row r="117" spans="1:24" x14ac:dyDescent="0.2">
      <c r="A117" s="15" t="s">
        <v>11</v>
      </c>
      <c r="B117" s="62">
        <f t="shared" si="15"/>
        <v>17874.042002613365</v>
      </c>
      <c r="C117" s="11">
        <f t="shared" si="15"/>
        <v>17545.043280121386</v>
      </c>
      <c r="D117" s="11">
        <f t="shared" ref="D117:X117" si="25">D66/D$102*$B$102</f>
        <v>17380.230316046487</v>
      </c>
      <c r="E117" s="11">
        <f t="shared" si="25"/>
        <v>17511.366372618497</v>
      </c>
      <c r="F117" s="11">
        <f t="shared" si="25"/>
        <v>17913.706506121609</v>
      </c>
      <c r="G117" s="11">
        <f t="shared" si="25"/>
        <v>18663.807158831904</v>
      </c>
      <c r="H117" s="11">
        <f t="shared" si="25"/>
        <v>19674.571703754293</v>
      </c>
      <c r="I117" s="11">
        <f t="shared" si="25"/>
        <v>20635.836173882635</v>
      </c>
      <c r="J117" s="11">
        <f t="shared" si="25"/>
        <v>21394.373103917576</v>
      </c>
      <c r="K117" s="11">
        <f t="shared" si="25"/>
        <v>21872.025775765378</v>
      </c>
      <c r="L117" s="11">
        <f t="shared" si="25"/>
        <v>21949.805759674538</v>
      </c>
      <c r="M117" s="11">
        <f t="shared" si="25"/>
        <v>21626.531276789596</v>
      </c>
      <c r="N117" s="11">
        <f t="shared" si="25"/>
        <v>20983.764765158365</v>
      </c>
      <c r="O117" s="11">
        <f t="shared" si="25"/>
        <v>20129.309107686422</v>
      </c>
      <c r="P117" s="11">
        <f t="shared" si="25"/>
        <v>19265.776600345038</v>
      </c>
      <c r="Q117" s="11">
        <f t="shared" si="25"/>
        <v>18466.249541545923</v>
      </c>
      <c r="R117" s="11">
        <f t="shared" si="25"/>
        <v>17742.794600277848</v>
      </c>
      <c r="S117" s="11">
        <f t="shared" si="25"/>
        <v>17263.997135493853</v>
      </c>
      <c r="T117" s="11">
        <f t="shared" si="25"/>
        <v>17021.772927026392</v>
      </c>
      <c r="U117" s="11">
        <f t="shared" si="25"/>
        <v>16830.233211842264</v>
      </c>
      <c r="V117" s="11">
        <f t="shared" si="25"/>
        <v>16662.725604301173</v>
      </c>
      <c r="W117" s="11">
        <f t="shared" si="25"/>
        <v>16491.703440652414</v>
      </c>
      <c r="X117" s="12">
        <f t="shared" si="25"/>
        <v>16308.936508762272</v>
      </c>
    </row>
    <row r="118" spans="1:24" x14ac:dyDescent="0.2">
      <c r="A118" s="15" t="s">
        <v>12</v>
      </c>
      <c r="B118" s="62">
        <f t="shared" si="15"/>
        <v>16280.984092385497</v>
      </c>
      <c r="C118" s="11">
        <f t="shared" si="15"/>
        <v>16635.535699351432</v>
      </c>
      <c r="D118" s="11">
        <f t="shared" ref="D118:X118" si="26">D67/D$102*$B$102</f>
        <v>17050.180746015543</v>
      </c>
      <c r="E118" s="11">
        <f t="shared" si="26"/>
        <v>17260.923366015635</v>
      </c>
      <c r="F118" s="11">
        <f t="shared" si="26"/>
        <v>17325.360894870857</v>
      </c>
      <c r="G118" s="11">
        <f t="shared" si="26"/>
        <v>17167.672634177026</v>
      </c>
      <c r="H118" s="11">
        <f t="shared" si="26"/>
        <v>16871.717215514534</v>
      </c>
      <c r="I118" s="11">
        <f t="shared" si="26"/>
        <v>16754.063990053346</v>
      </c>
      <c r="J118" s="11">
        <f t="shared" si="26"/>
        <v>16917.555770142109</v>
      </c>
      <c r="K118" s="11">
        <f t="shared" si="26"/>
        <v>17340.807182310691</v>
      </c>
      <c r="L118" s="11">
        <f t="shared" si="26"/>
        <v>18098.025926603514</v>
      </c>
      <c r="M118" s="11">
        <f t="shared" si="26"/>
        <v>19107.052870581607</v>
      </c>
      <c r="N118" s="11">
        <f t="shared" si="26"/>
        <v>20064.138143766337</v>
      </c>
      <c r="O118" s="11">
        <f t="shared" si="26"/>
        <v>20823.508137463657</v>
      </c>
      <c r="P118" s="11">
        <f t="shared" si="26"/>
        <v>21320.26031898677</v>
      </c>
      <c r="Q118" s="11">
        <f t="shared" si="26"/>
        <v>21435.88929148496</v>
      </c>
      <c r="R118" s="11">
        <f t="shared" si="26"/>
        <v>21168.37182079066</v>
      </c>
      <c r="S118" s="11">
        <f t="shared" si="26"/>
        <v>20599.052604921933</v>
      </c>
      <c r="T118" s="11">
        <f t="shared" si="26"/>
        <v>19809.589523234208</v>
      </c>
      <c r="U118" s="11">
        <f t="shared" si="26"/>
        <v>18992.453919575801</v>
      </c>
      <c r="V118" s="11">
        <f t="shared" si="26"/>
        <v>18234.854765004879</v>
      </c>
      <c r="W118" s="11">
        <f t="shared" si="26"/>
        <v>17552.14838393352</v>
      </c>
      <c r="X118" s="12">
        <f t="shared" si="26"/>
        <v>17109.159619125934</v>
      </c>
    </row>
    <row r="119" spans="1:24" x14ac:dyDescent="0.2">
      <c r="A119" s="15" t="s">
        <v>13</v>
      </c>
      <c r="B119" s="62">
        <f t="shared" si="15"/>
        <v>16576.374219650403</v>
      </c>
      <c r="C119" s="11">
        <f t="shared" si="15"/>
        <v>15920.07627783781</v>
      </c>
      <c r="D119" s="11">
        <f t="shared" ref="D119:X119" si="27">D68/D$102*$B$102</f>
        <v>15223.064616540783</v>
      </c>
      <c r="E119" s="11">
        <f t="shared" si="27"/>
        <v>14612.929656068432</v>
      </c>
      <c r="F119" s="11">
        <f t="shared" si="27"/>
        <v>14149.376506326194</v>
      </c>
      <c r="G119" s="11">
        <f t="shared" si="27"/>
        <v>14054.78649747998</v>
      </c>
      <c r="H119" s="11">
        <f t="shared" si="27"/>
        <v>14388.690080287528</v>
      </c>
      <c r="I119" s="11">
        <f t="shared" si="27"/>
        <v>14784.719966139606</v>
      </c>
      <c r="J119" s="11">
        <f t="shared" si="27"/>
        <v>15002.697801305352</v>
      </c>
      <c r="K119" s="11">
        <f t="shared" si="27"/>
        <v>15090.728174386015</v>
      </c>
      <c r="L119" s="11">
        <f t="shared" si="27"/>
        <v>14983.648682390563</v>
      </c>
      <c r="M119" s="11">
        <f t="shared" si="27"/>
        <v>14756.863359371495</v>
      </c>
      <c r="N119" s="11">
        <f t="shared" si="27"/>
        <v>14682.904198210661</v>
      </c>
      <c r="O119" s="11">
        <f t="shared" si="27"/>
        <v>14853.394991038233</v>
      </c>
      <c r="P119" s="11">
        <f t="shared" si="27"/>
        <v>15258.816856040274</v>
      </c>
      <c r="Q119" s="11">
        <f t="shared" si="27"/>
        <v>15964.655469981077</v>
      </c>
      <c r="R119" s="11">
        <f t="shared" si="27"/>
        <v>16901.201481821532</v>
      </c>
      <c r="S119" s="11">
        <f t="shared" si="27"/>
        <v>17805.09829960081</v>
      </c>
      <c r="T119" s="11">
        <f t="shared" si="27"/>
        <v>18528.056016660499</v>
      </c>
      <c r="U119" s="11">
        <f t="shared" si="27"/>
        <v>19003.56220133734</v>
      </c>
      <c r="V119" s="11">
        <f t="shared" si="27"/>
        <v>19139.362075235007</v>
      </c>
      <c r="W119" s="11">
        <f t="shared" si="27"/>
        <v>18936.592629425653</v>
      </c>
      <c r="X119" s="12">
        <f t="shared" si="27"/>
        <v>18462.895059880462</v>
      </c>
    </row>
    <row r="120" spans="1:24" x14ac:dyDescent="0.2">
      <c r="A120" s="15" t="s">
        <v>14</v>
      </c>
      <c r="B120" s="62">
        <f t="shared" si="15"/>
        <v>13937.607146803553</v>
      </c>
      <c r="C120" s="11">
        <f t="shared" si="15"/>
        <v>13788.606833664246</v>
      </c>
      <c r="D120" s="11">
        <f t="shared" ref="D120:X120" si="28">D69/D$102*$B$102</f>
        <v>13643.819851893682</v>
      </c>
      <c r="E120" s="11">
        <f t="shared" si="28"/>
        <v>13437.423364961152</v>
      </c>
      <c r="F120" s="11">
        <f t="shared" si="28"/>
        <v>13169.284786353062</v>
      </c>
      <c r="G120" s="11">
        <f t="shared" si="28"/>
        <v>12804.081340021619</v>
      </c>
      <c r="H120" s="11">
        <f t="shared" si="28"/>
        <v>12326.623551371466</v>
      </c>
      <c r="I120" s="11">
        <f t="shared" si="28"/>
        <v>11826.619148563632</v>
      </c>
      <c r="J120" s="11">
        <f t="shared" si="28"/>
        <v>11393.40453935878</v>
      </c>
      <c r="K120" s="11">
        <f t="shared" si="28"/>
        <v>11071.845167207946</v>
      </c>
      <c r="L120" s="11">
        <f t="shared" si="28"/>
        <v>11035.697660807191</v>
      </c>
      <c r="M120" s="11">
        <f t="shared" si="28"/>
        <v>11332.383832037607</v>
      </c>
      <c r="N120" s="11">
        <f t="shared" si="28"/>
        <v>11672.01496036816</v>
      </c>
      <c r="O120" s="11">
        <f t="shared" si="28"/>
        <v>11868.457089623647</v>
      </c>
      <c r="P120" s="11">
        <f t="shared" si="28"/>
        <v>11966.857074358613</v>
      </c>
      <c r="Q120" s="11">
        <f t="shared" si="28"/>
        <v>11915.663005582357</v>
      </c>
      <c r="R120" s="11">
        <f t="shared" si="28"/>
        <v>11775.910804188652</v>
      </c>
      <c r="S120" s="11">
        <f t="shared" si="28"/>
        <v>11765.781514666756</v>
      </c>
      <c r="T120" s="11">
        <f t="shared" si="28"/>
        <v>11945.680420133194</v>
      </c>
      <c r="U120" s="11">
        <f t="shared" si="28"/>
        <v>12305.047706962381</v>
      </c>
      <c r="V120" s="11">
        <f t="shared" si="28"/>
        <v>12907.197319528334</v>
      </c>
      <c r="W120" s="11">
        <f t="shared" si="28"/>
        <v>13699.424328522904</v>
      </c>
      <c r="X120" s="12">
        <f t="shared" si="28"/>
        <v>14467.081207670288</v>
      </c>
    </row>
    <row r="121" spans="1:24" x14ac:dyDescent="0.2">
      <c r="A121" s="15" t="s">
        <v>15</v>
      </c>
      <c r="B121" s="62">
        <f t="shared" si="15"/>
        <v>12046.013121030721</v>
      </c>
      <c r="C121" s="11">
        <f t="shared" si="15"/>
        <v>12344.739194116975</v>
      </c>
      <c r="D121" s="11">
        <f t="shared" ref="D121:X121" si="29">D70/D$102*$B$102</f>
        <v>12649.909874212191</v>
      </c>
      <c r="E121" s="11">
        <f t="shared" si="29"/>
        <v>12793.498803093291</v>
      </c>
      <c r="F121" s="11">
        <f t="shared" si="29"/>
        <v>12667.49851188279</v>
      </c>
      <c r="G121" s="11">
        <f t="shared" si="29"/>
        <v>12525.898297558597</v>
      </c>
      <c r="H121" s="11">
        <f t="shared" si="29"/>
        <v>12437.640221445803</v>
      </c>
      <c r="I121" s="11">
        <f t="shared" si="29"/>
        <v>12355.467614684221</v>
      </c>
      <c r="J121" s="11">
        <f t="shared" si="29"/>
        <v>12222.396973444334</v>
      </c>
      <c r="K121" s="11">
        <f t="shared" si="29"/>
        <v>12029.323462604643</v>
      </c>
      <c r="L121" s="11">
        <f t="shared" si="29"/>
        <v>11740.592308451049</v>
      </c>
      <c r="M121" s="11">
        <f t="shared" si="29"/>
        <v>11341.88449664492</v>
      </c>
      <c r="N121" s="11">
        <f t="shared" si="29"/>
        <v>10917.411782364066</v>
      </c>
      <c r="O121" s="11">
        <f t="shared" si="29"/>
        <v>10554.341192857053</v>
      </c>
      <c r="P121" s="11">
        <f t="shared" si="29"/>
        <v>10299.026565971601</v>
      </c>
      <c r="Q121" s="11">
        <f t="shared" si="29"/>
        <v>10311.853623117453</v>
      </c>
      <c r="R121" s="11">
        <f t="shared" si="29"/>
        <v>10637.49969701625</v>
      </c>
      <c r="S121" s="11">
        <f t="shared" si="29"/>
        <v>11007.578026486604</v>
      </c>
      <c r="T121" s="11">
        <f t="shared" si="29"/>
        <v>11236.4406840634</v>
      </c>
      <c r="U121" s="11">
        <f t="shared" si="29"/>
        <v>11362.603458144053</v>
      </c>
      <c r="V121" s="11">
        <f t="shared" si="29"/>
        <v>11347.520951461889</v>
      </c>
      <c r="W121" s="11">
        <f t="shared" si="29"/>
        <v>11252.700485141</v>
      </c>
      <c r="X121" s="12">
        <f t="shared" si="29"/>
        <v>11283.092120440468</v>
      </c>
    </row>
    <row r="122" spans="1:24" x14ac:dyDescent="0.2">
      <c r="A122" s="15" t="s">
        <v>16</v>
      </c>
      <c r="B122" s="62">
        <f t="shared" si="15"/>
        <v>8869.0334358567325</v>
      </c>
      <c r="C122" s="11">
        <f t="shared" si="15"/>
        <v>9431.5536333202999</v>
      </c>
      <c r="D122" s="11">
        <f t="shared" ref="D122:X122" si="30">D71/D$102*$B$102</f>
        <v>9808.5174326667966</v>
      </c>
      <c r="E122" s="11">
        <f t="shared" si="30"/>
        <v>10283.094854665134</v>
      </c>
      <c r="F122" s="11">
        <f t="shared" si="30"/>
        <v>11027.854080137846</v>
      </c>
      <c r="G122" s="11">
        <f t="shared" si="30"/>
        <v>11610.451723766269</v>
      </c>
      <c r="H122" s="11">
        <f t="shared" si="30"/>
        <v>11953.146449502179</v>
      </c>
      <c r="I122" s="11">
        <f t="shared" si="30"/>
        <v>12294.913832513152</v>
      </c>
      <c r="J122" s="11">
        <f t="shared" si="30"/>
        <v>12496.253229208778</v>
      </c>
      <c r="K122" s="11">
        <f t="shared" si="30"/>
        <v>12444.670455756979</v>
      </c>
      <c r="L122" s="11">
        <f t="shared" si="30"/>
        <v>12373.215461023063</v>
      </c>
      <c r="M122" s="11">
        <f t="shared" si="30"/>
        <v>12345.806165899761</v>
      </c>
      <c r="N122" s="11">
        <f t="shared" si="30"/>
        <v>12318.10354911562</v>
      </c>
      <c r="O122" s="11">
        <f t="shared" si="30"/>
        <v>12239.236780133904</v>
      </c>
      <c r="P122" s="11">
        <f t="shared" si="30"/>
        <v>12103.879579557957</v>
      </c>
      <c r="Q122" s="11">
        <f t="shared" si="30"/>
        <v>11870.443858643932</v>
      </c>
      <c r="R122" s="11">
        <f t="shared" si="30"/>
        <v>11522.745980976657</v>
      </c>
      <c r="S122" s="11">
        <f t="shared" si="30"/>
        <v>11153.334090831802</v>
      </c>
      <c r="T122" s="11">
        <f t="shared" si="30"/>
        <v>10842.91028817432</v>
      </c>
      <c r="U122" s="11">
        <f t="shared" si="30"/>
        <v>10634.83350876538</v>
      </c>
      <c r="V122" s="11">
        <f t="shared" si="30"/>
        <v>10703.514518482385</v>
      </c>
      <c r="W122" s="11">
        <f t="shared" si="30"/>
        <v>11095.966769262908</v>
      </c>
      <c r="X122" s="12">
        <f t="shared" si="30"/>
        <v>11530.051764039317</v>
      </c>
    </row>
    <row r="123" spans="1:24" x14ac:dyDescent="0.2">
      <c r="A123" s="15" t="s">
        <v>17</v>
      </c>
      <c r="B123" s="62">
        <f t="shared" si="15"/>
        <v>6236.5048444497434</v>
      </c>
      <c r="C123" s="11">
        <f t="shared" si="15"/>
        <v>6327.0974277923915</v>
      </c>
      <c r="D123" s="11">
        <f t="shared" ref="D123:X123" si="31">D72/D$102*$B$102</f>
        <v>6571.0856353820809</v>
      </c>
      <c r="E123" s="11">
        <f t="shared" si="31"/>
        <v>6935.8666763584397</v>
      </c>
      <c r="F123" s="11">
        <f t="shared" si="31"/>
        <v>7321.9357081590961</v>
      </c>
      <c r="G123" s="11">
        <f t="shared" si="31"/>
        <v>7805.7353126988082</v>
      </c>
      <c r="H123" s="11">
        <f t="shared" si="31"/>
        <v>8357.90153507984</v>
      </c>
      <c r="I123" s="11">
        <f t="shared" si="31"/>
        <v>8745.1795951859167</v>
      </c>
      <c r="J123" s="11">
        <f t="shared" si="31"/>
        <v>9240.9004401313541</v>
      </c>
      <c r="K123" s="11">
        <f t="shared" si="31"/>
        <v>9991.2047839749666</v>
      </c>
      <c r="L123" s="11">
        <f t="shared" si="31"/>
        <v>10591.631026607633</v>
      </c>
      <c r="M123" s="11">
        <f t="shared" si="31"/>
        <v>10966.50780170486</v>
      </c>
      <c r="N123" s="11">
        <f t="shared" si="31"/>
        <v>11325.829678632832</v>
      </c>
      <c r="O123" s="11">
        <f t="shared" si="31"/>
        <v>11565.586995825868</v>
      </c>
      <c r="P123" s="11">
        <f t="shared" si="31"/>
        <v>11597.028405094268</v>
      </c>
      <c r="Q123" s="11">
        <f t="shared" si="31"/>
        <v>11612.51863190461</v>
      </c>
      <c r="R123" s="11">
        <f t="shared" si="31"/>
        <v>11663.839687116941</v>
      </c>
      <c r="S123" s="11">
        <f t="shared" si="31"/>
        <v>11718.877412923865</v>
      </c>
      <c r="T123" s="11">
        <f t="shared" si="31"/>
        <v>11722.384861263721</v>
      </c>
      <c r="U123" s="11">
        <f t="shared" si="31"/>
        <v>11660.410071494713</v>
      </c>
      <c r="V123" s="11">
        <f t="shared" si="31"/>
        <v>11495.701078642747</v>
      </c>
      <c r="W123" s="11">
        <f t="shared" si="31"/>
        <v>11212.263536187891</v>
      </c>
      <c r="X123" s="12">
        <f t="shared" si="31"/>
        <v>10908.512064762872</v>
      </c>
    </row>
    <row r="124" spans="1:24" x14ac:dyDescent="0.2">
      <c r="A124" s="15" t="s">
        <v>18</v>
      </c>
      <c r="B124" s="62">
        <f t="shared" si="15"/>
        <v>4490.2200666160225</v>
      </c>
      <c r="C124" s="11">
        <f t="shared" si="15"/>
        <v>4504.2506642443077</v>
      </c>
      <c r="D124" s="11">
        <f t="shared" ref="D124:X124" si="32">D73/D$102*$B$102</f>
        <v>4488.752118840318</v>
      </c>
      <c r="E124" s="11">
        <f t="shared" si="32"/>
        <v>4443.7835294328479</v>
      </c>
      <c r="F124" s="11">
        <f t="shared" si="32"/>
        <v>4407.9019701081961</v>
      </c>
      <c r="G124" s="11">
        <f t="shared" si="32"/>
        <v>4443.2980452294714</v>
      </c>
      <c r="H124" s="11">
        <f t="shared" si="32"/>
        <v>4559.9247939272545</v>
      </c>
      <c r="I124" s="11">
        <f t="shared" si="32"/>
        <v>4795.3829055411225</v>
      </c>
      <c r="J124" s="11">
        <f t="shared" si="32"/>
        <v>5121.7234844595214</v>
      </c>
      <c r="K124" s="11">
        <f t="shared" si="32"/>
        <v>5455.9456605576106</v>
      </c>
      <c r="L124" s="11">
        <f t="shared" si="32"/>
        <v>5869.8477964524209</v>
      </c>
      <c r="M124" s="11">
        <f t="shared" si="32"/>
        <v>6339.1645580132417</v>
      </c>
      <c r="N124" s="11">
        <f t="shared" si="32"/>
        <v>6676.1523944753426</v>
      </c>
      <c r="O124" s="11">
        <f t="shared" si="32"/>
        <v>7115.8657022016714</v>
      </c>
      <c r="P124" s="11">
        <f t="shared" si="32"/>
        <v>7771.706673842602</v>
      </c>
      <c r="Q124" s="11">
        <f t="shared" si="32"/>
        <v>8308.0945906051111</v>
      </c>
      <c r="R124" s="11">
        <f t="shared" si="32"/>
        <v>8660.7985571622012</v>
      </c>
      <c r="S124" s="11">
        <f t="shared" si="32"/>
        <v>8992.6821656281027</v>
      </c>
      <c r="T124" s="11">
        <f t="shared" si="32"/>
        <v>9242.759201684712</v>
      </c>
      <c r="U124" s="11">
        <f t="shared" si="32"/>
        <v>9347.0904714261178</v>
      </c>
      <c r="V124" s="11">
        <f t="shared" si="32"/>
        <v>9437.3055011283777</v>
      </c>
      <c r="W124" s="11">
        <f t="shared" si="32"/>
        <v>9546.3446745644378</v>
      </c>
      <c r="X124" s="12">
        <f t="shared" si="32"/>
        <v>9656.4567199178091</v>
      </c>
    </row>
    <row r="125" spans="1:24" x14ac:dyDescent="0.2">
      <c r="A125" s="15" t="s">
        <v>19</v>
      </c>
      <c r="B125" s="62">
        <f t="shared" si="15"/>
        <v>1642.1457374424654</v>
      </c>
      <c r="C125" s="11">
        <f t="shared" si="15"/>
        <v>1735.0518983695645</v>
      </c>
      <c r="D125" s="11">
        <f t="shared" ref="D125:X125" si="33">D74/D$102*$B$102</f>
        <v>1844.4525118095057</v>
      </c>
      <c r="E125" s="11">
        <f t="shared" si="33"/>
        <v>1942.5074494192183</v>
      </c>
      <c r="F125" s="11">
        <f t="shared" si="33"/>
        <v>2022.157537948797</v>
      </c>
      <c r="G125" s="11">
        <f t="shared" si="33"/>
        <v>2071.9905131021756</v>
      </c>
      <c r="H125" s="11">
        <f t="shared" si="33"/>
        <v>2094.0452677074836</v>
      </c>
      <c r="I125" s="11">
        <f t="shared" si="33"/>
        <v>2105.5293151092105</v>
      </c>
      <c r="J125" s="11">
        <f t="shared" si="33"/>
        <v>2107.8839659554515</v>
      </c>
      <c r="K125" s="11">
        <f t="shared" si="33"/>
        <v>2116.9187281435925</v>
      </c>
      <c r="L125" s="11">
        <f t="shared" si="33"/>
        <v>2164.2384469776125</v>
      </c>
      <c r="M125" s="11">
        <f t="shared" si="33"/>
        <v>2252.685384735616</v>
      </c>
      <c r="N125" s="11">
        <f t="shared" si="33"/>
        <v>2405.2033068919218</v>
      </c>
      <c r="O125" s="11">
        <f t="shared" si="33"/>
        <v>2602.7809201373425</v>
      </c>
      <c r="P125" s="11">
        <f t="shared" si="33"/>
        <v>2799.1556634151775</v>
      </c>
      <c r="Q125" s="11">
        <f t="shared" si="33"/>
        <v>3043.925038682607</v>
      </c>
      <c r="R125" s="11">
        <f t="shared" si="33"/>
        <v>3322.4708462902772</v>
      </c>
      <c r="S125" s="11">
        <f t="shared" si="33"/>
        <v>3527.6436583402037</v>
      </c>
      <c r="T125" s="11">
        <f t="shared" si="33"/>
        <v>3803.8335247559276</v>
      </c>
      <c r="U125" s="11">
        <f t="shared" si="33"/>
        <v>4207.6419282739753</v>
      </c>
      <c r="V125" s="11">
        <f t="shared" si="33"/>
        <v>4537.8010604886395</v>
      </c>
      <c r="W125" s="11">
        <f t="shared" si="33"/>
        <v>4756.9205093428391</v>
      </c>
      <c r="X125" s="12">
        <f t="shared" si="33"/>
        <v>4955.6618617763716</v>
      </c>
    </row>
    <row r="126" spans="1:24" x14ac:dyDescent="0.2">
      <c r="A126" s="15" t="s">
        <v>20</v>
      </c>
      <c r="B126" s="62">
        <f t="shared" si="15"/>
        <v>286.77173913043481</v>
      </c>
      <c r="C126" s="11">
        <f t="shared" si="15"/>
        <v>318.48180633300984</v>
      </c>
      <c r="D126" s="11">
        <f t="shared" ref="D126:X126" si="34">D75/D$102*$B$102</f>
        <v>342.84157467840225</v>
      </c>
      <c r="E126" s="11">
        <f t="shared" si="34"/>
        <v>365.69139882504135</v>
      </c>
      <c r="F126" s="11">
        <f t="shared" si="34"/>
        <v>389.50523175716148</v>
      </c>
      <c r="G126" s="11">
        <f t="shared" si="34"/>
        <v>417.01260933037645</v>
      </c>
      <c r="H126" s="11">
        <f t="shared" si="34"/>
        <v>446.42462973733814</v>
      </c>
      <c r="I126" s="11">
        <f t="shared" si="34"/>
        <v>479.03150425335525</v>
      </c>
      <c r="J126" s="11">
        <f t="shared" si="34"/>
        <v>510.39187418463268</v>
      </c>
      <c r="K126" s="11">
        <f t="shared" si="34"/>
        <v>536.55170521872628</v>
      </c>
      <c r="L126" s="11">
        <f t="shared" si="34"/>
        <v>554.24025938190005</v>
      </c>
      <c r="M126" s="11">
        <f t="shared" si="34"/>
        <v>564.48156596264755</v>
      </c>
      <c r="N126" s="11">
        <f t="shared" si="34"/>
        <v>573.25543358495906</v>
      </c>
      <c r="O126" s="11">
        <f t="shared" si="34"/>
        <v>580.3451052236378</v>
      </c>
      <c r="P126" s="11">
        <f t="shared" si="34"/>
        <v>590.75030466447095</v>
      </c>
      <c r="Q126" s="11">
        <f t="shared" si="34"/>
        <v>614.08515548417256</v>
      </c>
      <c r="R126" s="11">
        <f t="shared" si="34"/>
        <v>650.11525945079404</v>
      </c>
      <c r="S126" s="11">
        <f t="shared" si="34"/>
        <v>707.58156145259352</v>
      </c>
      <c r="T126" s="11">
        <f t="shared" si="34"/>
        <v>777.92599291639681</v>
      </c>
      <c r="U126" s="11">
        <f t="shared" si="34"/>
        <v>844.79771266951559</v>
      </c>
      <c r="V126" s="11">
        <f t="shared" si="34"/>
        <v>929.57085904248311</v>
      </c>
      <c r="W126" s="11">
        <f t="shared" si="34"/>
        <v>1026.1764410899457</v>
      </c>
      <c r="X126" s="12">
        <f t="shared" si="34"/>
        <v>1096.5102547029951</v>
      </c>
    </row>
    <row r="127" spans="1:24" x14ac:dyDescent="0.2">
      <c r="A127" s="15" t="s">
        <v>21</v>
      </c>
      <c r="B127" s="63">
        <f t="shared" si="15"/>
        <v>35.97</v>
      </c>
      <c r="C127" s="48">
        <f t="shared" si="15"/>
        <v>31.291610486311257</v>
      </c>
      <c r="D127" s="48">
        <f t="shared" ref="D127:X127" si="35">D76/D$102*$B$102</f>
        <v>27.878340584332154</v>
      </c>
      <c r="E127" s="48">
        <f t="shared" si="35"/>
        <v>32.018816802474504</v>
      </c>
      <c r="F127" s="48">
        <f t="shared" si="35"/>
        <v>37.144675323996189</v>
      </c>
      <c r="G127" s="48">
        <f t="shared" si="35"/>
        <v>42.506799127276444</v>
      </c>
      <c r="H127" s="48">
        <f t="shared" si="35"/>
        <v>47.069293593531249</v>
      </c>
      <c r="I127" s="48">
        <f t="shared" si="35"/>
        <v>50.547536978023402</v>
      </c>
      <c r="J127" s="48">
        <f t="shared" si="35"/>
        <v>54.695917273635892</v>
      </c>
      <c r="K127" s="48">
        <f t="shared" si="35"/>
        <v>59.284658026245907</v>
      </c>
      <c r="L127" s="48">
        <f t="shared" si="35"/>
        <v>64.41785698511859</v>
      </c>
      <c r="M127" s="48">
        <f t="shared" si="35"/>
        <v>70.001359193796063</v>
      </c>
      <c r="N127" s="48">
        <f t="shared" si="35"/>
        <v>76.023273449795411</v>
      </c>
      <c r="O127" s="48">
        <f t="shared" si="35"/>
        <v>81.668583231940971</v>
      </c>
      <c r="P127" s="48">
        <f t="shared" si="35"/>
        <v>86.874895777510318</v>
      </c>
      <c r="Q127" s="48">
        <f t="shared" si="35"/>
        <v>90.779052282004656</v>
      </c>
      <c r="R127" s="48">
        <f t="shared" si="35"/>
        <v>93.432180076269589</v>
      </c>
      <c r="S127" s="48">
        <f t="shared" si="35"/>
        <v>96.236389287519941</v>
      </c>
      <c r="T127" s="48">
        <f t="shared" si="35"/>
        <v>98.594920121311489</v>
      </c>
      <c r="U127" s="48">
        <f t="shared" si="35"/>
        <v>101.8501419740161</v>
      </c>
      <c r="V127" s="48">
        <f t="shared" si="35"/>
        <v>107.69147405898536</v>
      </c>
      <c r="W127" s="48">
        <f t="shared" si="35"/>
        <v>115.85081931774678</v>
      </c>
      <c r="X127" s="64">
        <f t="shared" si="35"/>
        <v>128.23755624828431</v>
      </c>
    </row>
    <row r="128" spans="1:24" x14ac:dyDescent="0.2">
      <c r="A128" s="16" t="s">
        <v>24</v>
      </c>
      <c r="B128" s="18">
        <f>SUM(B107:B127)</f>
        <v>229541.25703107877</v>
      </c>
      <c r="C128" s="18">
        <f>SUM(C107:C127)</f>
        <v>228964.50383054459</v>
      </c>
      <c r="D128" s="18">
        <f t="shared" ref="D128:X128" si="36">SUM(D107:D127)</f>
        <v>228169.26017107663</v>
      </c>
      <c r="E128" s="18">
        <f t="shared" si="36"/>
        <v>227354.64188581245</v>
      </c>
      <c r="F128" s="18">
        <f t="shared" si="36"/>
        <v>226511.13385206906</v>
      </c>
      <c r="G128" s="18">
        <f t="shared" si="36"/>
        <v>225723.67851929611</v>
      </c>
      <c r="H128" s="18">
        <f t="shared" si="36"/>
        <v>225016.44950463128</v>
      </c>
      <c r="I128" s="18">
        <f t="shared" si="36"/>
        <v>224368.75770871426</v>
      </c>
      <c r="J128" s="18">
        <f t="shared" si="36"/>
        <v>223756.5369635497</v>
      </c>
      <c r="K128" s="18">
        <f t="shared" si="36"/>
        <v>223118.54997543865</v>
      </c>
      <c r="L128" s="18">
        <f t="shared" si="36"/>
        <v>222415.33936934598</v>
      </c>
      <c r="M128" s="18">
        <f t="shared" si="36"/>
        <v>221646.12498061606</v>
      </c>
      <c r="N128" s="18">
        <f t="shared" si="36"/>
        <v>220783.32362032073</v>
      </c>
      <c r="O128" s="18">
        <f t="shared" si="36"/>
        <v>219891.6337978878</v>
      </c>
      <c r="P128" s="18">
        <f t="shared" si="36"/>
        <v>219050.77990922425</v>
      </c>
      <c r="Q128" s="18">
        <f t="shared" si="36"/>
        <v>218202.15283686601</v>
      </c>
      <c r="R128" s="18">
        <f t="shared" si="36"/>
        <v>217365.84867920072</v>
      </c>
      <c r="S128" s="18">
        <f t="shared" si="36"/>
        <v>216606.86927489477</v>
      </c>
      <c r="T128" s="18">
        <f t="shared" si="36"/>
        <v>215740.10045227909</v>
      </c>
      <c r="U128" s="18">
        <f t="shared" si="36"/>
        <v>214768.24734239292</v>
      </c>
      <c r="V128" s="18">
        <f t="shared" si="36"/>
        <v>213832.54276039821</v>
      </c>
      <c r="W128" s="18">
        <f t="shared" si="36"/>
        <v>213013.45909167017</v>
      </c>
      <c r="X128" s="18">
        <f t="shared" si="36"/>
        <v>212381.9386277594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7">D105</f>
        <v>2020</v>
      </c>
      <c r="E129" s="7">
        <f t="shared" si="37"/>
        <v>2021</v>
      </c>
      <c r="F129" s="7">
        <f t="shared" si="37"/>
        <v>2022</v>
      </c>
      <c r="G129" s="7">
        <f t="shared" si="37"/>
        <v>2023</v>
      </c>
      <c r="H129" s="7">
        <f t="shared" si="37"/>
        <v>2024</v>
      </c>
      <c r="I129" s="7">
        <f t="shared" si="37"/>
        <v>2025</v>
      </c>
      <c r="J129" s="7">
        <f t="shared" si="37"/>
        <v>2026</v>
      </c>
      <c r="K129" s="7">
        <f t="shared" si="37"/>
        <v>2027</v>
      </c>
      <c r="L129" s="7">
        <f t="shared" si="37"/>
        <v>2028</v>
      </c>
      <c r="M129" s="7">
        <f t="shared" si="37"/>
        <v>2029</v>
      </c>
      <c r="N129" s="7">
        <f t="shared" si="37"/>
        <v>2030</v>
      </c>
      <c r="O129" s="7">
        <f t="shared" si="37"/>
        <v>2031</v>
      </c>
      <c r="P129" s="7">
        <f t="shared" si="37"/>
        <v>2032</v>
      </c>
      <c r="Q129" s="7">
        <f t="shared" si="37"/>
        <v>2033</v>
      </c>
      <c r="R129" s="7">
        <f t="shared" si="37"/>
        <v>2034</v>
      </c>
      <c r="S129" s="7">
        <f t="shared" si="37"/>
        <v>2035</v>
      </c>
      <c r="T129" s="7">
        <f t="shared" si="37"/>
        <v>2036</v>
      </c>
      <c r="U129" s="7">
        <f t="shared" si="37"/>
        <v>2037</v>
      </c>
      <c r="V129" s="7">
        <f t="shared" si="37"/>
        <v>2038</v>
      </c>
      <c r="W129" s="7">
        <f t="shared" si="37"/>
        <v>2039</v>
      </c>
      <c r="X129" s="7">
        <f t="shared" si="37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532.13443242903168</v>
      </c>
      <c r="C131" s="60">
        <f>C80/C$102*$B$102</f>
        <v>517.05847925808268</v>
      </c>
      <c r="D131" s="60">
        <f t="shared" ref="D131:X131" si="38">D80/D$102*$B$102</f>
        <v>505.16007915849713</v>
      </c>
      <c r="E131" s="60">
        <f t="shared" si="38"/>
        <v>499.84629418145374</v>
      </c>
      <c r="F131" s="60">
        <f t="shared" si="38"/>
        <v>500.15578920819109</v>
      </c>
      <c r="G131" s="60">
        <f t="shared" si="38"/>
        <v>500.70182133245845</v>
      </c>
      <c r="H131" s="60">
        <f t="shared" si="38"/>
        <v>499.13878877297572</v>
      </c>
      <c r="I131" s="60">
        <f t="shared" si="38"/>
        <v>494.71037838330631</v>
      </c>
      <c r="J131" s="60">
        <f t="shared" si="38"/>
        <v>487.66242847951105</v>
      </c>
      <c r="K131" s="60">
        <f t="shared" si="38"/>
        <v>477.53782325443404</v>
      </c>
      <c r="L131" s="60">
        <f t="shared" si="38"/>
        <v>466.02322525150441</v>
      </c>
      <c r="M131" s="60">
        <f t="shared" si="38"/>
        <v>454.74273200139896</v>
      </c>
      <c r="N131" s="60">
        <f t="shared" si="38"/>
        <v>443.70450500505876</v>
      </c>
      <c r="O131" s="60">
        <f t="shared" si="38"/>
        <v>432.97078512952339</v>
      </c>
      <c r="P131" s="60">
        <f t="shared" si="38"/>
        <v>422.86627549387572</v>
      </c>
      <c r="Q131" s="60">
        <f t="shared" si="38"/>
        <v>413.6204638911185</v>
      </c>
      <c r="R131" s="60">
        <f t="shared" si="38"/>
        <v>405.54572259083125</v>
      </c>
      <c r="S131" s="60">
        <f t="shared" si="38"/>
        <v>398.89725703472453</v>
      </c>
      <c r="T131" s="60">
        <f t="shared" si="38"/>
        <v>393.33664120525293</v>
      </c>
      <c r="U131" s="60">
        <f t="shared" si="38"/>
        <v>388.94592332927579</v>
      </c>
      <c r="V131" s="60">
        <f t="shared" si="38"/>
        <v>386.08362938674384</v>
      </c>
      <c r="W131" s="60">
        <f t="shared" si="38"/>
        <v>384.92618653519997</v>
      </c>
      <c r="X131" s="61">
        <f t="shared" si="38"/>
        <v>385.49721625761077</v>
      </c>
    </row>
    <row r="132" spans="1:24" x14ac:dyDescent="0.2">
      <c r="A132" s="15" t="s">
        <v>2</v>
      </c>
      <c r="B132" s="62">
        <f t="shared" ref="B132:C151" si="39">B81/B$102*$B$102</f>
        <v>2923.9666896978074</v>
      </c>
      <c r="C132" s="11">
        <f t="shared" si="39"/>
        <v>3045.5502233694774</v>
      </c>
      <c r="D132" s="11">
        <f t="shared" ref="D132:X132" si="40">D81/D$102*$B$102</f>
        <v>3131.6062689794553</v>
      </c>
      <c r="E132" s="11">
        <f t="shared" si="40"/>
        <v>3154.5236999271078</v>
      </c>
      <c r="F132" s="11">
        <f t="shared" si="40"/>
        <v>3110.2863572020678</v>
      </c>
      <c r="G132" s="11">
        <f t="shared" si="40"/>
        <v>3027.5666406685705</v>
      </c>
      <c r="H132" s="11">
        <f t="shared" si="40"/>
        <v>2943.6131744913569</v>
      </c>
      <c r="I132" s="11">
        <f t="shared" si="40"/>
        <v>2879.6232327462249</v>
      </c>
      <c r="J132" s="11">
        <f t="shared" si="40"/>
        <v>2853.8382352719523</v>
      </c>
      <c r="K132" s="11">
        <f t="shared" si="40"/>
        <v>2859.5760070431743</v>
      </c>
      <c r="L132" s="11">
        <f t="shared" si="40"/>
        <v>2866.0571592407114</v>
      </c>
      <c r="M132" s="11">
        <f t="shared" si="40"/>
        <v>2860.0979429523559</v>
      </c>
      <c r="N132" s="11">
        <f t="shared" si="40"/>
        <v>2837.0299269437105</v>
      </c>
      <c r="O132" s="11">
        <f t="shared" si="40"/>
        <v>2798.8991807571188</v>
      </c>
      <c r="P132" s="11">
        <f t="shared" si="40"/>
        <v>2744.4787142916898</v>
      </c>
      <c r="Q132" s="11">
        <f t="shared" si="40"/>
        <v>2682.7974757638285</v>
      </c>
      <c r="R132" s="11">
        <f t="shared" si="40"/>
        <v>2623.0811378364101</v>
      </c>
      <c r="S132" s="11">
        <f t="shared" si="40"/>
        <v>2566.065119265164</v>
      </c>
      <c r="T132" s="11">
        <f t="shared" si="40"/>
        <v>2509.4974724506842</v>
      </c>
      <c r="U132" s="11">
        <f t="shared" si="40"/>
        <v>2454.3624511028161</v>
      </c>
      <c r="V132" s="11">
        <f t="shared" si="40"/>
        <v>2403.8131436928356</v>
      </c>
      <c r="W132" s="11">
        <f t="shared" si="40"/>
        <v>2360.0812226046955</v>
      </c>
      <c r="X132" s="12">
        <f t="shared" si="40"/>
        <v>2324.5439843992472</v>
      </c>
    </row>
    <row r="133" spans="1:24" x14ac:dyDescent="0.2">
      <c r="A133" s="15" t="s">
        <v>3</v>
      </c>
      <c r="B133" s="62">
        <f t="shared" si="39"/>
        <v>5896.9469182470539</v>
      </c>
      <c r="C133" s="11">
        <f t="shared" si="39"/>
        <v>5923.7602479269062</v>
      </c>
      <c r="D133" s="11">
        <f t="shared" ref="D133:X133" si="41">D82/D$102*$B$102</f>
        <v>5998.3983579748592</v>
      </c>
      <c r="E133" s="11">
        <f t="shared" si="41"/>
        <v>6132.6205475773122</v>
      </c>
      <c r="F133" s="11">
        <f t="shared" si="41"/>
        <v>6346.9588274403577</v>
      </c>
      <c r="G133" s="11">
        <f t="shared" si="41"/>
        <v>6633.4280501283556</v>
      </c>
      <c r="H133" s="11">
        <f t="shared" si="41"/>
        <v>6908.7920680460529</v>
      </c>
      <c r="I133" s="11">
        <f t="shared" si="41"/>
        <v>7109.4863718784154</v>
      </c>
      <c r="J133" s="11">
        <f t="shared" si="41"/>
        <v>7171.5453738788929</v>
      </c>
      <c r="K133" s="11">
        <f t="shared" si="41"/>
        <v>7081.728598077465</v>
      </c>
      <c r="L133" s="11">
        <f t="shared" si="41"/>
        <v>6903.3889299253078</v>
      </c>
      <c r="M133" s="11">
        <f t="shared" si="41"/>
        <v>6720.749595818239</v>
      </c>
      <c r="N133" s="11">
        <f t="shared" si="41"/>
        <v>6581.1021216934087</v>
      </c>
      <c r="O133" s="11">
        <f t="shared" si="41"/>
        <v>6527.3953103904541</v>
      </c>
      <c r="P133" s="11">
        <f t="shared" si="41"/>
        <v>6548.078799023383</v>
      </c>
      <c r="Q133" s="11">
        <f t="shared" si="41"/>
        <v>6572.5262042750228</v>
      </c>
      <c r="R133" s="11">
        <f t="shared" si="41"/>
        <v>6570.8360567383716</v>
      </c>
      <c r="S133" s="11">
        <f t="shared" si="41"/>
        <v>6534.1145511680761</v>
      </c>
      <c r="T133" s="11">
        <f t="shared" si="41"/>
        <v>6460.1972852390163</v>
      </c>
      <c r="U133" s="11">
        <f t="shared" si="41"/>
        <v>6343.6410450604035</v>
      </c>
      <c r="V133" s="11">
        <f t="shared" si="41"/>
        <v>6209.6016197689996</v>
      </c>
      <c r="W133" s="11">
        <f t="shared" si="41"/>
        <v>6080.2236139204679</v>
      </c>
      <c r="X133" s="12">
        <f t="shared" si="41"/>
        <v>5956.8934560921634</v>
      </c>
    </row>
    <row r="134" spans="1:24" x14ac:dyDescent="0.2">
      <c r="A134" s="15" t="s">
        <v>4</v>
      </c>
      <c r="B134" s="62">
        <f t="shared" si="39"/>
        <v>10120.402828066712</v>
      </c>
      <c r="C134" s="11">
        <f t="shared" si="39"/>
        <v>9608.8921333853068</v>
      </c>
      <c r="D134" s="11">
        <f t="shared" ref="D134:X134" si="42">D83/D$102*$B$102</f>
        <v>9323.8671160522936</v>
      </c>
      <c r="E134" s="11">
        <f t="shared" si="42"/>
        <v>9184.4731555447761</v>
      </c>
      <c r="F134" s="11">
        <f t="shared" si="42"/>
        <v>9119.501600135387</v>
      </c>
      <c r="G134" s="11">
        <f t="shared" si="42"/>
        <v>9089.2190681504017</v>
      </c>
      <c r="H134" s="11">
        <f t="shared" si="42"/>
        <v>9120.2546538018378</v>
      </c>
      <c r="I134" s="11">
        <f t="shared" si="42"/>
        <v>9245.6849526688384</v>
      </c>
      <c r="J134" s="11">
        <f t="shared" si="42"/>
        <v>9458.5573059332291</v>
      </c>
      <c r="K134" s="11">
        <f t="shared" si="42"/>
        <v>9790.6009676085523</v>
      </c>
      <c r="L134" s="11">
        <f t="shared" si="42"/>
        <v>10229.28090436978</v>
      </c>
      <c r="M134" s="11">
        <f t="shared" si="42"/>
        <v>10650.861532970528</v>
      </c>
      <c r="N134" s="11">
        <f t="shared" si="42"/>
        <v>10958.729229926348</v>
      </c>
      <c r="O134" s="11">
        <f t="shared" si="42"/>
        <v>11058.949857487869</v>
      </c>
      <c r="P134" s="11">
        <f t="shared" si="42"/>
        <v>10936.80534324319</v>
      </c>
      <c r="Q134" s="11">
        <f t="shared" si="42"/>
        <v>10684.684845578309</v>
      </c>
      <c r="R134" s="11">
        <f t="shared" si="42"/>
        <v>10428.703895601369</v>
      </c>
      <c r="S134" s="11">
        <f t="shared" si="42"/>
        <v>10242.799590708913</v>
      </c>
      <c r="T134" s="11">
        <f t="shared" si="42"/>
        <v>10181.807520896058</v>
      </c>
      <c r="U134" s="11">
        <f t="shared" si="42"/>
        <v>10225.233901972966</v>
      </c>
      <c r="V134" s="11">
        <f t="shared" si="42"/>
        <v>10273.585307205214</v>
      </c>
      <c r="W134" s="11">
        <f t="shared" si="42"/>
        <v>10283.274334346637</v>
      </c>
      <c r="X134" s="12">
        <f t="shared" si="42"/>
        <v>10240.197602750057</v>
      </c>
    </row>
    <row r="135" spans="1:24" x14ac:dyDescent="0.2">
      <c r="A135" s="15" t="s">
        <v>5</v>
      </c>
      <c r="B135" s="62">
        <f t="shared" si="39"/>
        <v>10113.421517771374</v>
      </c>
      <c r="C135" s="11">
        <f t="shared" si="39"/>
        <v>9793.2481935516698</v>
      </c>
      <c r="D135" s="11">
        <f t="shared" ref="D135:X135" si="43">D84/D$102*$B$102</f>
        <v>9320.3454124652544</v>
      </c>
      <c r="E135" s="11">
        <f t="shared" si="43"/>
        <v>8744.6615341921406</v>
      </c>
      <c r="F135" s="11">
        <f t="shared" si="43"/>
        <v>8210.357173005239</v>
      </c>
      <c r="G135" s="11">
        <f t="shared" si="43"/>
        <v>7736.0676727631262</v>
      </c>
      <c r="H135" s="11">
        <f t="shared" si="43"/>
        <v>7358.242442807421</v>
      </c>
      <c r="I135" s="11">
        <f t="shared" si="43"/>
        <v>7149.4657036752178</v>
      </c>
      <c r="J135" s="11">
        <f t="shared" si="43"/>
        <v>7057.2399289936229</v>
      </c>
      <c r="K135" s="11">
        <f t="shared" si="43"/>
        <v>7018.2931931394733</v>
      </c>
      <c r="L135" s="11">
        <f t="shared" si="43"/>
        <v>7003.2095882771064</v>
      </c>
      <c r="M135" s="11">
        <f t="shared" si="43"/>
        <v>7031.966522452597</v>
      </c>
      <c r="N135" s="11">
        <f t="shared" si="43"/>
        <v>7128.1639456125486</v>
      </c>
      <c r="O135" s="11">
        <f t="shared" si="43"/>
        <v>7288.3619359108006</v>
      </c>
      <c r="P135" s="11">
        <f t="shared" si="43"/>
        <v>7539.8109832414948</v>
      </c>
      <c r="Q135" s="11">
        <f t="shared" si="43"/>
        <v>7872.6815529466066</v>
      </c>
      <c r="R135" s="11">
        <f t="shared" si="43"/>
        <v>8196.666795884732</v>
      </c>
      <c r="S135" s="11">
        <f t="shared" si="43"/>
        <v>8443.1272690616242</v>
      </c>
      <c r="T135" s="11">
        <f t="shared" si="43"/>
        <v>8533.7008341952187</v>
      </c>
      <c r="U135" s="11">
        <f t="shared" si="43"/>
        <v>8453.2078591462887</v>
      </c>
      <c r="V135" s="11">
        <f t="shared" si="43"/>
        <v>8275.4970579591845</v>
      </c>
      <c r="W135" s="11">
        <f t="shared" si="43"/>
        <v>8095.2752536067701</v>
      </c>
      <c r="X135" s="12">
        <f t="shared" si="43"/>
        <v>7967.1351441784391</v>
      </c>
    </row>
    <row r="136" spans="1:24" x14ac:dyDescent="0.2">
      <c r="A136" s="15" t="s">
        <v>6</v>
      </c>
      <c r="B136" s="62">
        <f t="shared" si="39"/>
        <v>13794.456029633693</v>
      </c>
      <c r="C136" s="11">
        <f t="shared" si="39"/>
        <v>13630.588880950929</v>
      </c>
      <c r="D136" s="11">
        <f t="shared" ref="D136:X136" si="44">D85/D$102*$B$102</f>
        <v>13417.0480975752</v>
      </c>
      <c r="E136" s="11">
        <f t="shared" si="44"/>
        <v>13226.909288539431</v>
      </c>
      <c r="F136" s="11">
        <f t="shared" si="44"/>
        <v>12996.578882460713</v>
      </c>
      <c r="G136" s="11">
        <f t="shared" si="44"/>
        <v>12691.822089809213</v>
      </c>
      <c r="H136" s="11">
        <f t="shared" si="44"/>
        <v>12294.254402075057</v>
      </c>
      <c r="I136" s="11">
        <f t="shared" si="44"/>
        <v>11729.092456533026</v>
      </c>
      <c r="J136" s="11">
        <f t="shared" si="44"/>
        <v>11042.316987475089</v>
      </c>
      <c r="K136" s="11">
        <f t="shared" si="44"/>
        <v>10402.832912274049</v>
      </c>
      <c r="L136" s="11">
        <f t="shared" si="44"/>
        <v>9833.0817941501682</v>
      </c>
      <c r="M136" s="11">
        <f t="shared" si="44"/>
        <v>9378.9827654557484</v>
      </c>
      <c r="N136" s="11">
        <f t="shared" si="44"/>
        <v>9129.1736949038859</v>
      </c>
      <c r="O136" s="11">
        <f t="shared" si="44"/>
        <v>9021.8543504684076</v>
      </c>
      <c r="P136" s="11">
        <f t="shared" si="44"/>
        <v>8984.1779732065879</v>
      </c>
      <c r="Q136" s="11">
        <f t="shared" si="44"/>
        <v>8978.6037996743344</v>
      </c>
      <c r="R136" s="11">
        <f t="shared" si="44"/>
        <v>9030.0648567554526</v>
      </c>
      <c r="S136" s="11">
        <f t="shared" si="44"/>
        <v>9170.7220487679406</v>
      </c>
      <c r="T136" s="11">
        <f t="shared" si="44"/>
        <v>9387.7037019607487</v>
      </c>
      <c r="U136" s="11">
        <f t="shared" si="44"/>
        <v>9711.3176091599271</v>
      </c>
      <c r="V136" s="11">
        <f t="shared" si="44"/>
        <v>10136.167480956989</v>
      </c>
      <c r="W136" s="11">
        <f t="shared" si="44"/>
        <v>10551.919647614874</v>
      </c>
      <c r="X136" s="12">
        <f t="shared" si="44"/>
        <v>10872.514704497873</v>
      </c>
    </row>
    <row r="137" spans="1:24" x14ac:dyDescent="0.2">
      <c r="A137" s="15" t="s">
        <v>7</v>
      </c>
      <c r="B137" s="62">
        <f t="shared" si="39"/>
        <v>17441.073391868675</v>
      </c>
      <c r="C137" s="11">
        <f t="shared" si="39"/>
        <v>16639.873208406018</v>
      </c>
      <c r="D137" s="11">
        <f t="shared" ref="D137:X137" si="45">D86/D$102*$B$102</f>
        <v>16079.589011127595</v>
      </c>
      <c r="E137" s="11">
        <f t="shared" si="45"/>
        <v>15762.628785764438</v>
      </c>
      <c r="F137" s="11">
        <f t="shared" si="45"/>
        <v>15484.509946251983</v>
      </c>
      <c r="G137" s="11">
        <f t="shared" si="45"/>
        <v>15273.528114271556</v>
      </c>
      <c r="H137" s="11">
        <f t="shared" si="45"/>
        <v>15092.460544027441</v>
      </c>
      <c r="I137" s="11">
        <f t="shared" si="45"/>
        <v>14882.723265472845</v>
      </c>
      <c r="J137" s="11">
        <f t="shared" si="45"/>
        <v>14697.530076881036</v>
      </c>
      <c r="K137" s="11">
        <f t="shared" si="45"/>
        <v>14465.981640246271</v>
      </c>
      <c r="L137" s="11">
        <f t="shared" si="45"/>
        <v>14148.942475823953</v>
      </c>
      <c r="M137" s="11">
        <f t="shared" si="45"/>
        <v>13726.86127244319</v>
      </c>
      <c r="N137" s="11">
        <f t="shared" si="45"/>
        <v>13115.857008116758</v>
      </c>
      <c r="O137" s="11">
        <f t="shared" si="45"/>
        <v>12369.527928363847</v>
      </c>
      <c r="P137" s="11">
        <f t="shared" si="45"/>
        <v>11679.791663496766</v>
      </c>
      <c r="Q137" s="11">
        <f t="shared" si="45"/>
        <v>11068.651153635645</v>
      </c>
      <c r="R137" s="11">
        <f t="shared" si="45"/>
        <v>10586.834173333766</v>
      </c>
      <c r="S137" s="11">
        <f t="shared" si="45"/>
        <v>10335.907008109734</v>
      </c>
      <c r="T137" s="11">
        <f t="shared" si="45"/>
        <v>10237.94117956749</v>
      </c>
      <c r="U137" s="11">
        <f t="shared" si="45"/>
        <v>10208.990228374569</v>
      </c>
      <c r="V137" s="11">
        <f t="shared" si="45"/>
        <v>10214.851614083827</v>
      </c>
      <c r="W137" s="11">
        <f t="shared" si="45"/>
        <v>10285.187060795224</v>
      </c>
      <c r="X137" s="12">
        <f t="shared" si="45"/>
        <v>10455.685707147244</v>
      </c>
    </row>
    <row r="138" spans="1:24" x14ac:dyDescent="0.2">
      <c r="A138" s="15" t="s">
        <v>8</v>
      </c>
      <c r="B138" s="62">
        <f t="shared" si="39"/>
        <v>24893.62097422059</v>
      </c>
      <c r="C138" s="11">
        <f t="shared" si="39"/>
        <v>24481.431788442482</v>
      </c>
      <c r="D138" s="11">
        <f t="shared" ref="D138:X138" si="46">D87/D$102*$B$102</f>
        <v>23605.922321295835</v>
      </c>
      <c r="E138" s="11">
        <f t="shared" si="46"/>
        <v>22502.464449250747</v>
      </c>
      <c r="F138" s="11">
        <f t="shared" si="46"/>
        <v>21423.552428009105</v>
      </c>
      <c r="G138" s="11">
        <f t="shared" si="46"/>
        <v>20410.431324024328</v>
      </c>
      <c r="H138" s="11">
        <f t="shared" si="46"/>
        <v>19484.662459844443</v>
      </c>
      <c r="I138" s="11">
        <f t="shared" si="46"/>
        <v>18867.909476210589</v>
      </c>
      <c r="J138" s="11">
        <f t="shared" si="46"/>
        <v>18528.593415901512</v>
      </c>
      <c r="K138" s="11">
        <f t="shared" si="46"/>
        <v>18231.353512716712</v>
      </c>
      <c r="L138" s="11">
        <f t="shared" si="46"/>
        <v>18007.926623900563</v>
      </c>
      <c r="M138" s="11">
        <f t="shared" si="46"/>
        <v>17815.937783088531</v>
      </c>
      <c r="N138" s="11">
        <f t="shared" si="46"/>
        <v>17585.180177963121</v>
      </c>
      <c r="O138" s="11">
        <f t="shared" si="46"/>
        <v>17382.156542366934</v>
      </c>
      <c r="P138" s="11">
        <f t="shared" si="46"/>
        <v>17132.571882568049</v>
      </c>
      <c r="Q138" s="11">
        <f t="shared" si="46"/>
        <v>16787.066453895386</v>
      </c>
      <c r="R138" s="11">
        <f t="shared" si="46"/>
        <v>16321.839210987171</v>
      </c>
      <c r="S138" s="11">
        <f t="shared" si="46"/>
        <v>15641.25125432023</v>
      </c>
      <c r="T138" s="11">
        <f t="shared" si="46"/>
        <v>14791.0714255083</v>
      </c>
      <c r="U138" s="11">
        <f t="shared" si="46"/>
        <v>13993.267884247367</v>
      </c>
      <c r="V138" s="11">
        <f t="shared" si="46"/>
        <v>13285.540920751235</v>
      </c>
      <c r="W138" s="11">
        <f t="shared" si="46"/>
        <v>12730.635837813343</v>
      </c>
      <c r="X138" s="12">
        <f t="shared" si="46"/>
        <v>12449.044532669899</v>
      </c>
    </row>
    <row r="139" spans="1:24" x14ac:dyDescent="0.2">
      <c r="A139" s="15" t="s">
        <v>9</v>
      </c>
      <c r="B139" s="62">
        <f t="shared" si="39"/>
        <v>33889.767138115814</v>
      </c>
      <c r="C139" s="11">
        <f t="shared" si="39"/>
        <v>35676.275415164564</v>
      </c>
      <c r="D139" s="11">
        <f t="shared" ref="D139:X139" si="47">D88/D$102*$B$102</f>
        <v>37402.847861352224</v>
      </c>
      <c r="E139" s="11">
        <f t="shared" si="47"/>
        <v>38732.865159811307</v>
      </c>
      <c r="F139" s="11">
        <f t="shared" si="47"/>
        <v>39541.532709376828</v>
      </c>
      <c r="G139" s="11">
        <f t="shared" si="47"/>
        <v>39671.748011126721</v>
      </c>
      <c r="H139" s="11">
        <f t="shared" si="47"/>
        <v>39035.67835163814</v>
      </c>
      <c r="I139" s="11">
        <f t="shared" si="47"/>
        <v>37712.80028758305</v>
      </c>
      <c r="J139" s="11">
        <f t="shared" si="47"/>
        <v>36017.913836581945</v>
      </c>
      <c r="K139" s="11">
        <f t="shared" si="47"/>
        <v>34352.828301354552</v>
      </c>
      <c r="L139" s="11">
        <f t="shared" si="47"/>
        <v>32781.160073714018</v>
      </c>
      <c r="M139" s="11">
        <f t="shared" si="47"/>
        <v>31340.156474226133</v>
      </c>
      <c r="N139" s="11">
        <f t="shared" si="47"/>
        <v>30381.657757931211</v>
      </c>
      <c r="O139" s="11">
        <f t="shared" si="47"/>
        <v>29863.966297433417</v>
      </c>
      <c r="P139" s="11">
        <f t="shared" si="47"/>
        <v>29426.815962334218</v>
      </c>
      <c r="Q139" s="11">
        <f t="shared" si="47"/>
        <v>29115.713270648685</v>
      </c>
      <c r="R139" s="11">
        <f t="shared" si="47"/>
        <v>28863.014623768719</v>
      </c>
      <c r="S139" s="11">
        <f t="shared" si="47"/>
        <v>28564.095811824529</v>
      </c>
      <c r="T139" s="11">
        <f t="shared" si="47"/>
        <v>28296.817088280997</v>
      </c>
      <c r="U139" s="11">
        <f t="shared" si="47"/>
        <v>27930.298207953718</v>
      </c>
      <c r="V139" s="11">
        <f t="shared" si="47"/>
        <v>27404.857371063503</v>
      </c>
      <c r="W139" s="11">
        <f t="shared" si="47"/>
        <v>26685.815539990963</v>
      </c>
      <c r="X139" s="12">
        <f t="shared" si="47"/>
        <v>25615.380480829062</v>
      </c>
    </row>
    <row r="140" spans="1:24" x14ac:dyDescent="0.2">
      <c r="A140" s="15" t="s">
        <v>10</v>
      </c>
      <c r="B140" s="62">
        <f t="shared" si="39"/>
        <v>30944.096216603433</v>
      </c>
      <c r="C140" s="11">
        <f t="shared" si="39"/>
        <v>30292.918217618153</v>
      </c>
      <c r="D140" s="11">
        <f t="shared" ref="D140:X140" si="48">D89/D$102*$B$102</f>
        <v>29959.794190439661</v>
      </c>
      <c r="E140" s="11">
        <f t="shared" si="48"/>
        <v>30150.042820374169</v>
      </c>
      <c r="F140" s="11">
        <f t="shared" si="48"/>
        <v>30811.561106246449</v>
      </c>
      <c r="G140" s="11">
        <f t="shared" si="48"/>
        <v>32042.964766778685</v>
      </c>
      <c r="H140" s="11">
        <f t="shared" si="48"/>
        <v>33746.147263525716</v>
      </c>
      <c r="I140" s="11">
        <f t="shared" si="48"/>
        <v>35433.877918439539</v>
      </c>
      <c r="J140" s="11">
        <f t="shared" si="48"/>
        <v>36749.907119652686</v>
      </c>
      <c r="K140" s="11">
        <f t="shared" si="48"/>
        <v>37571.717357823887</v>
      </c>
      <c r="L140" s="11">
        <f t="shared" si="48"/>
        <v>37744.758929152304</v>
      </c>
      <c r="M140" s="11">
        <f t="shared" si="48"/>
        <v>37185.652726695014</v>
      </c>
      <c r="N140" s="11">
        <f t="shared" si="48"/>
        <v>35962.996890980983</v>
      </c>
      <c r="O140" s="11">
        <f t="shared" si="48"/>
        <v>34382.819622334442</v>
      </c>
      <c r="P140" s="11">
        <f t="shared" si="48"/>
        <v>32844.376757327555</v>
      </c>
      <c r="Q140" s="11">
        <f t="shared" si="48"/>
        <v>31400.768549024258</v>
      </c>
      <c r="R140" s="11">
        <f t="shared" si="48"/>
        <v>30086.869978882944</v>
      </c>
      <c r="S140" s="11">
        <f t="shared" si="48"/>
        <v>29247.121973102847</v>
      </c>
      <c r="T140" s="11">
        <f t="shared" si="48"/>
        <v>28813.921263155866</v>
      </c>
      <c r="U140" s="11">
        <f t="shared" si="48"/>
        <v>28433.221508647952</v>
      </c>
      <c r="V140" s="11">
        <f t="shared" si="48"/>
        <v>28170.226642764777</v>
      </c>
      <c r="W140" s="11">
        <f t="shared" si="48"/>
        <v>27964.655619720255</v>
      </c>
      <c r="X140" s="12">
        <f t="shared" si="48"/>
        <v>27714.330974178723</v>
      </c>
    </row>
    <row r="141" spans="1:24" x14ac:dyDescent="0.2">
      <c r="A141" s="15" t="s">
        <v>11</v>
      </c>
      <c r="B141" s="62">
        <f t="shared" si="39"/>
        <v>33636.001071483239</v>
      </c>
      <c r="C141" s="11">
        <f t="shared" si="39"/>
        <v>34189.953734241324</v>
      </c>
      <c r="D141" s="11">
        <f t="shared" ref="D141:X141" si="49">D90/D$102*$B$102</f>
        <v>34936.765732731103</v>
      </c>
      <c r="E141" s="11">
        <f t="shared" si="49"/>
        <v>35283.466729312284</v>
      </c>
      <c r="F141" s="11">
        <f t="shared" si="49"/>
        <v>35305.401701958865</v>
      </c>
      <c r="G141" s="11">
        <f t="shared" si="49"/>
        <v>34870.537266459294</v>
      </c>
      <c r="H141" s="11">
        <f t="shared" si="49"/>
        <v>34169.379857606502</v>
      </c>
      <c r="I141" s="11">
        <f t="shared" si="49"/>
        <v>33861.227092232693</v>
      </c>
      <c r="J141" s="11">
        <f t="shared" si="49"/>
        <v>34138.772483083761</v>
      </c>
      <c r="K141" s="11">
        <f t="shared" si="49"/>
        <v>34945.871998130548</v>
      </c>
      <c r="L141" s="11">
        <f t="shared" si="49"/>
        <v>36393.028500148728</v>
      </c>
      <c r="M141" s="11">
        <f t="shared" si="49"/>
        <v>38373.216060037354</v>
      </c>
      <c r="N141" s="11">
        <f t="shared" si="49"/>
        <v>40328.683136873602</v>
      </c>
      <c r="O141" s="11">
        <f t="shared" si="49"/>
        <v>41861.945015936108</v>
      </c>
      <c r="P141" s="11">
        <f t="shared" si="49"/>
        <v>42854.840133338708</v>
      </c>
      <c r="Q141" s="11">
        <f t="shared" si="49"/>
        <v>43124.311397713282</v>
      </c>
      <c r="R141" s="11">
        <f t="shared" si="49"/>
        <v>42573.129671150207</v>
      </c>
      <c r="S141" s="11">
        <f t="shared" si="49"/>
        <v>41284.904971020733</v>
      </c>
      <c r="T141" s="11">
        <f t="shared" si="49"/>
        <v>39562.615482285852</v>
      </c>
      <c r="U141" s="11">
        <f t="shared" si="49"/>
        <v>37850.615319184617</v>
      </c>
      <c r="V141" s="11">
        <f t="shared" si="49"/>
        <v>36240.331836743098</v>
      </c>
      <c r="W141" s="11">
        <f t="shared" si="49"/>
        <v>34778.651167559859</v>
      </c>
      <c r="X141" s="12">
        <f t="shared" si="49"/>
        <v>33860.54837702369</v>
      </c>
    </row>
    <row r="142" spans="1:24" x14ac:dyDescent="0.2">
      <c r="A142" s="15" t="s">
        <v>12</v>
      </c>
      <c r="B142" s="62">
        <f t="shared" si="39"/>
        <v>33779.382891956244</v>
      </c>
      <c r="C142" s="11">
        <f t="shared" si="39"/>
        <v>32248.674093527563</v>
      </c>
      <c r="D142" s="11">
        <f t="shared" ref="D142:X142" si="50">D91/D$102*$B$102</f>
        <v>30586.400034237999</v>
      </c>
      <c r="E142" s="11">
        <f t="shared" si="50"/>
        <v>29118.171101413631</v>
      </c>
      <c r="F142" s="11">
        <f t="shared" si="50"/>
        <v>27986.348143727235</v>
      </c>
      <c r="G142" s="11">
        <f t="shared" si="50"/>
        <v>27601.570335596123</v>
      </c>
      <c r="H142" s="11">
        <f t="shared" si="50"/>
        <v>28090.141319065198</v>
      </c>
      <c r="I142" s="11">
        <f t="shared" si="50"/>
        <v>28757.58115505923</v>
      </c>
      <c r="J142" s="11">
        <f t="shared" si="50"/>
        <v>29097.276676964262</v>
      </c>
      <c r="K142" s="11">
        <f t="shared" si="50"/>
        <v>29165.591744831392</v>
      </c>
      <c r="L142" s="11">
        <f t="shared" si="50"/>
        <v>28851.731098467888</v>
      </c>
      <c r="M142" s="11">
        <f t="shared" si="50"/>
        <v>28314.953283668659</v>
      </c>
      <c r="N142" s="11">
        <f t="shared" si="50"/>
        <v>28095.71900697815</v>
      </c>
      <c r="O142" s="11">
        <f t="shared" si="50"/>
        <v>28359.99102154098</v>
      </c>
      <c r="P142" s="11">
        <f t="shared" si="50"/>
        <v>29077.582745826596</v>
      </c>
      <c r="Q142" s="11">
        <f t="shared" si="50"/>
        <v>30338.82075227494</v>
      </c>
      <c r="R142" s="11">
        <f t="shared" si="50"/>
        <v>32058.92151793747</v>
      </c>
      <c r="S142" s="11">
        <f t="shared" si="50"/>
        <v>33784.684136019074</v>
      </c>
      <c r="T142" s="11">
        <f t="shared" si="50"/>
        <v>35149.011816842314</v>
      </c>
      <c r="U142" s="11">
        <f t="shared" si="50"/>
        <v>36034.813228544161</v>
      </c>
      <c r="V142" s="11">
        <f t="shared" si="50"/>
        <v>36311.581614259376</v>
      </c>
      <c r="W142" s="11">
        <f t="shared" si="50"/>
        <v>35902.099543611337</v>
      </c>
      <c r="X142" s="12">
        <f t="shared" si="50"/>
        <v>34870.421388458904</v>
      </c>
    </row>
    <row r="143" spans="1:24" x14ac:dyDescent="0.2">
      <c r="A143" s="15" t="s">
        <v>13</v>
      </c>
      <c r="B143" s="62">
        <f t="shared" si="39"/>
        <v>32735.320046475081</v>
      </c>
      <c r="C143" s="11">
        <f t="shared" si="39"/>
        <v>32270.741219814136</v>
      </c>
      <c r="D143" s="11">
        <f t="shared" ref="D143:X143" si="51">D92/D$102*$B$102</f>
        <v>31797.973851632058</v>
      </c>
      <c r="E143" s="11">
        <f t="shared" si="51"/>
        <v>31132.319152012431</v>
      </c>
      <c r="F143" s="11">
        <f t="shared" si="51"/>
        <v>30307.806919470371</v>
      </c>
      <c r="G143" s="11">
        <f t="shared" si="51"/>
        <v>29310.602310510563</v>
      </c>
      <c r="H143" s="11">
        <f t="shared" si="51"/>
        <v>28022.858544566374</v>
      </c>
      <c r="I143" s="11">
        <f t="shared" si="51"/>
        <v>26627.695896915477</v>
      </c>
      <c r="J143" s="11">
        <f t="shared" si="51"/>
        <v>25411.777717989851</v>
      </c>
      <c r="K143" s="11">
        <f t="shared" si="51"/>
        <v>24483.546859093964</v>
      </c>
      <c r="L143" s="11">
        <f t="shared" si="51"/>
        <v>24200.75990372014</v>
      </c>
      <c r="M143" s="11">
        <f t="shared" si="51"/>
        <v>24676.215844215447</v>
      </c>
      <c r="N143" s="11">
        <f t="shared" si="51"/>
        <v>25298.394887455674</v>
      </c>
      <c r="O143" s="11">
        <f t="shared" si="51"/>
        <v>25629.486112392289</v>
      </c>
      <c r="P143" s="11">
        <f t="shared" si="51"/>
        <v>25733.036761459978</v>
      </c>
      <c r="Q143" s="11">
        <f t="shared" si="51"/>
        <v>25508.931049705781</v>
      </c>
      <c r="R143" s="11">
        <f t="shared" si="51"/>
        <v>25098.42347079327</v>
      </c>
      <c r="S143" s="11">
        <f t="shared" si="51"/>
        <v>24984.261952489018</v>
      </c>
      <c r="T143" s="11">
        <f t="shared" si="51"/>
        <v>25288.352349570538</v>
      </c>
      <c r="U143" s="11">
        <f t="shared" si="51"/>
        <v>25976.360419297413</v>
      </c>
      <c r="V143" s="11">
        <f t="shared" si="51"/>
        <v>27149.403815709455</v>
      </c>
      <c r="W143" s="11">
        <f t="shared" si="51"/>
        <v>28738.720321090321</v>
      </c>
      <c r="X143" s="12">
        <f t="shared" si="51"/>
        <v>30337.311633512389</v>
      </c>
    </row>
    <row r="144" spans="1:24" x14ac:dyDescent="0.2">
      <c r="A144" s="15" t="s">
        <v>14</v>
      </c>
      <c r="B144" s="62">
        <f t="shared" si="39"/>
        <v>29820.749413202149</v>
      </c>
      <c r="C144" s="11">
        <f t="shared" si="39"/>
        <v>30328.466101540849</v>
      </c>
      <c r="D144" s="11">
        <f t="shared" ref="D144:X144" si="52">D93/D$102*$B$102</f>
        <v>30825.16483504745</v>
      </c>
      <c r="E144" s="11">
        <f t="shared" si="52"/>
        <v>30972.933861319518</v>
      </c>
      <c r="F144" s="11">
        <f t="shared" si="52"/>
        <v>30496.935014897928</v>
      </c>
      <c r="G144" s="11">
        <f t="shared" si="52"/>
        <v>29978.3692959414</v>
      </c>
      <c r="H144" s="11">
        <f t="shared" si="52"/>
        <v>29615.481665090905</v>
      </c>
      <c r="I144" s="11">
        <f t="shared" si="52"/>
        <v>29254.359913868924</v>
      </c>
      <c r="J144" s="11">
        <f t="shared" si="52"/>
        <v>28725.859242595387</v>
      </c>
      <c r="K144" s="11">
        <f t="shared" si="52"/>
        <v>28043.504740746557</v>
      </c>
      <c r="L144" s="11">
        <f t="shared" si="52"/>
        <v>27187.549500844387</v>
      </c>
      <c r="M144" s="11">
        <f t="shared" si="52"/>
        <v>26049.677583670284</v>
      </c>
      <c r="N144" s="11">
        <f t="shared" si="52"/>
        <v>24801.490363277702</v>
      </c>
      <c r="O144" s="11">
        <f t="shared" si="52"/>
        <v>23719.385921534693</v>
      </c>
      <c r="P144" s="11">
        <f t="shared" si="52"/>
        <v>22915.898726554282</v>
      </c>
      <c r="Q144" s="11">
        <f t="shared" si="52"/>
        <v>22721.713044376669</v>
      </c>
      <c r="R144" s="11">
        <f t="shared" si="52"/>
        <v>23242.891246315157</v>
      </c>
      <c r="S144" s="11">
        <f t="shared" si="52"/>
        <v>23912.234547667071</v>
      </c>
      <c r="T144" s="11">
        <f t="shared" si="52"/>
        <v>24295.331401401952</v>
      </c>
      <c r="U144" s="11">
        <f t="shared" si="52"/>
        <v>24442.295271114745</v>
      </c>
      <c r="V144" s="11">
        <f t="shared" si="52"/>
        <v>24278.071171036347</v>
      </c>
      <c r="W144" s="11">
        <f t="shared" si="52"/>
        <v>23942.759042927981</v>
      </c>
      <c r="X144" s="12">
        <f t="shared" si="52"/>
        <v>23891.476547025428</v>
      </c>
    </row>
    <row r="145" spans="1:24" x14ac:dyDescent="0.2">
      <c r="A145" s="15" t="s">
        <v>15</v>
      </c>
      <c r="B145" s="62">
        <f t="shared" si="39"/>
        <v>27747.706620005833</v>
      </c>
      <c r="C145" s="11">
        <f t="shared" si="39"/>
        <v>29280.016575999183</v>
      </c>
      <c r="D145" s="11">
        <f t="shared" ref="D145:X145" si="53">D94/D$102*$B$102</f>
        <v>30349.16847727323</v>
      </c>
      <c r="E145" s="11">
        <f t="shared" si="53"/>
        <v>31682.53384096648</v>
      </c>
      <c r="F145" s="11">
        <f t="shared" si="53"/>
        <v>33679.79513101928</v>
      </c>
      <c r="G145" s="11">
        <f t="shared" si="53"/>
        <v>35122.077013193673</v>
      </c>
      <c r="H145" s="11">
        <f t="shared" si="53"/>
        <v>35824.628785180634</v>
      </c>
      <c r="I145" s="11">
        <f t="shared" si="53"/>
        <v>36516.387390373595</v>
      </c>
      <c r="J145" s="11">
        <f t="shared" si="53"/>
        <v>36820.812583527906</v>
      </c>
      <c r="K145" s="11">
        <f t="shared" si="53"/>
        <v>36402.506161816738</v>
      </c>
      <c r="L145" s="11">
        <f t="shared" si="53"/>
        <v>35917.253823970779</v>
      </c>
      <c r="M145" s="11">
        <f t="shared" si="53"/>
        <v>35597.294058278654</v>
      </c>
      <c r="N145" s="11">
        <f t="shared" si="53"/>
        <v>35263.561461492252</v>
      </c>
      <c r="O145" s="11">
        <f t="shared" si="53"/>
        <v>34726.789038666378</v>
      </c>
      <c r="P145" s="11">
        <f t="shared" si="53"/>
        <v>34015.543605300671</v>
      </c>
      <c r="Q145" s="11">
        <f t="shared" si="53"/>
        <v>33090.596217262915</v>
      </c>
      <c r="R145" s="11">
        <f t="shared" si="53"/>
        <v>31817.394276239876</v>
      </c>
      <c r="S145" s="11">
        <f t="shared" si="53"/>
        <v>30420.700957474786</v>
      </c>
      <c r="T145" s="11">
        <f t="shared" si="53"/>
        <v>29214.818998783267</v>
      </c>
      <c r="U145" s="11">
        <f t="shared" si="53"/>
        <v>28327.888561671491</v>
      </c>
      <c r="V145" s="11">
        <f t="shared" si="53"/>
        <v>28191.329775542657</v>
      </c>
      <c r="W145" s="11">
        <f t="shared" si="53"/>
        <v>28938.17047019619</v>
      </c>
      <c r="X145" s="12">
        <f t="shared" si="53"/>
        <v>29858.519027759216</v>
      </c>
    </row>
    <row r="146" spans="1:24" x14ac:dyDescent="0.2">
      <c r="A146" s="15" t="s">
        <v>16</v>
      </c>
      <c r="B146" s="62">
        <f t="shared" si="39"/>
        <v>22648.369182317365</v>
      </c>
      <c r="C146" s="11">
        <f t="shared" si="39"/>
        <v>22729.535697188589</v>
      </c>
      <c r="D146" s="11">
        <f t="shared" ref="D146:X146" si="54">D95/D$102*$B$102</f>
        <v>23272.085029623318</v>
      </c>
      <c r="E146" s="11">
        <f t="shared" si="54"/>
        <v>24195.193558998446</v>
      </c>
      <c r="F146" s="11">
        <f t="shared" si="54"/>
        <v>25216.692587241832</v>
      </c>
      <c r="G146" s="11">
        <f t="shared" si="54"/>
        <v>26584.504337975126</v>
      </c>
      <c r="H146" s="11">
        <f t="shared" si="54"/>
        <v>28201.43754772512</v>
      </c>
      <c r="I146" s="11">
        <f t="shared" si="54"/>
        <v>29386.81092844309</v>
      </c>
      <c r="J146" s="11">
        <f t="shared" si="54"/>
        <v>30862.413699426146</v>
      </c>
      <c r="K146" s="11">
        <f t="shared" si="54"/>
        <v>33006.508229097635</v>
      </c>
      <c r="L146" s="11">
        <f t="shared" si="54"/>
        <v>34592.404865728167</v>
      </c>
      <c r="M146" s="11">
        <f t="shared" si="54"/>
        <v>35432.541556956872</v>
      </c>
      <c r="N146" s="11">
        <f t="shared" si="54"/>
        <v>36224.80229431139</v>
      </c>
      <c r="O146" s="11">
        <f t="shared" si="54"/>
        <v>36657.368123144224</v>
      </c>
      <c r="P146" s="11">
        <f t="shared" si="54"/>
        <v>36435.371122500983</v>
      </c>
      <c r="Q146" s="11">
        <f t="shared" si="54"/>
        <v>36145.774413162479</v>
      </c>
      <c r="R146" s="11">
        <f t="shared" si="54"/>
        <v>36007.407747048041</v>
      </c>
      <c r="S146" s="11">
        <f t="shared" si="54"/>
        <v>35867.806826130814</v>
      </c>
      <c r="T146" s="11">
        <f t="shared" si="54"/>
        <v>35510.843854365274</v>
      </c>
      <c r="U146" s="11">
        <f t="shared" si="54"/>
        <v>34940.488287687403</v>
      </c>
      <c r="V146" s="11">
        <f t="shared" si="54"/>
        <v>34124.982508916371</v>
      </c>
      <c r="W146" s="11">
        <f t="shared" si="54"/>
        <v>32929.50733471728</v>
      </c>
      <c r="X146" s="12">
        <f t="shared" si="54"/>
        <v>31604.512713528165</v>
      </c>
    </row>
    <row r="147" spans="1:24" x14ac:dyDescent="0.2">
      <c r="A147" s="15" t="s">
        <v>17</v>
      </c>
      <c r="B147" s="62">
        <f t="shared" si="39"/>
        <v>18861.222817828406</v>
      </c>
      <c r="C147" s="11">
        <f t="shared" si="39"/>
        <v>18708.654290206014</v>
      </c>
      <c r="D147" s="11">
        <f t="shared" ref="D147:X147" si="55">D96/D$102*$B$102</f>
        <v>18449.78584900259</v>
      </c>
      <c r="E147" s="11">
        <f t="shared" si="55"/>
        <v>18086.815643375776</v>
      </c>
      <c r="F147" s="11">
        <f t="shared" si="55"/>
        <v>17797.811724101462</v>
      </c>
      <c r="G147" s="11">
        <f t="shared" si="55"/>
        <v>17734.644987771004</v>
      </c>
      <c r="H147" s="11">
        <f t="shared" si="55"/>
        <v>17971.941857225109</v>
      </c>
      <c r="I147" s="11">
        <f t="shared" si="55"/>
        <v>18606.260064976683</v>
      </c>
      <c r="J147" s="11">
        <f t="shared" si="55"/>
        <v>19540.468246883858</v>
      </c>
      <c r="K147" s="11">
        <f t="shared" si="55"/>
        <v>20532.662075994784</v>
      </c>
      <c r="L147" s="11">
        <f t="shared" si="55"/>
        <v>21820.413650809351</v>
      </c>
      <c r="M147" s="11">
        <f t="shared" si="55"/>
        <v>23323.390059261405</v>
      </c>
      <c r="N147" s="11">
        <f t="shared" si="55"/>
        <v>24446.539329959003</v>
      </c>
      <c r="O147" s="11">
        <f t="shared" si="55"/>
        <v>25858.853228787088</v>
      </c>
      <c r="P147" s="11">
        <f t="shared" si="55"/>
        <v>27880.845493825229</v>
      </c>
      <c r="Q147" s="11">
        <f t="shared" si="55"/>
        <v>29419.797809965254</v>
      </c>
      <c r="R147" s="11">
        <f t="shared" si="55"/>
        <v>30309.80367770273</v>
      </c>
      <c r="S147" s="11">
        <f t="shared" si="55"/>
        <v>31139.405150810268</v>
      </c>
      <c r="T147" s="11">
        <f t="shared" si="55"/>
        <v>31696.266127046714</v>
      </c>
      <c r="U147" s="11">
        <f t="shared" si="55"/>
        <v>31739.405899936359</v>
      </c>
      <c r="V147" s="11">
        <f t="shared" si="55"/>
        <v>31705.093242616262</v>
      </c>
      <c r="W147" s="11">
        <f t="shared" si="55"/>
        <v>31769.167794289013</v>
      </c>
      <c r="X147" s="12">
        <f t="shared" si="55"/>
        <v>31825.038037836141</v>
      </c>
    </row>
    <row r="148" spans="1:24" x14ac:dyDescent="0.2">
      <c r="A148" s="15" t="s">
        <v>18</v>
      </c>
      <c r="B148" s="62">
        <f t="shared" si="39"/>
        <v>16409.177259490796</v>
      </c>
      <c r="C148" s="11">
        <f t="shared" si="39"/>
        <v>16750.092526824774</v>
      </c>
      <c r="D148" s="11">
        <f t="shared" ref="D148:X148" si="56">D97/D$102*$B$102</f>
        <v>17328.459095906139</v>
      </c>
      <c r="E148" s="11">
        <f t="shared" si="56"/>
        <v>17847.698750999531</v>
      </c>
      <c r="F148" s="11">
        <f t="shared" si="56"/>
        <v>18247.972527800343</v>
      </c>
      <c r="G148" s="11">
        <f t="shared" si="56"/>
        <v>18436.655435240515</v>
      </c>
      <c r="H148" s="11">
        <f t="shared" si="56"/>
        <v>18422.303068211288</v>
      </c>
      <c r="I148" s="11">
        <f t="shared" si="56"/>
        <v>18303.108129538818</v>
      </c>
      <c r="J148" s="11">
        <f t="shared" si="56"/>
        <v>18142.340007595263</v>
      </c>
      <c r="K148" s="11">
        <f t="shared" si="56"/>
        <v>18072.018280977398</v>
      </c>
      <c r="L148" s="11">
        <f t="shared" si="56"/>
        <v>18246.071788490452</v>
      </c>
      <c r="M148" s="11">
        <f t="shared" si="56"/>
        <v>18735.681940215589</v>
      </c>
      <c r="N148" s="11">
        <f t="shared" si="56"/>
        <v>19664.2528357423</v>
      </c>
      <c r="O148" s="11">
        <f t="shared" si="56"/>
        <v>20905.412131401896</v>
      </c>
      <c r="P148" s="11">
        <f t="shared" si="56"/>
        <v>22180.555456954316</v>
      </c>
      <c r="Q148" s="11">
        <f t="shared" si="56"/>
        <v>23819.897193464658</v>
      </c>
      <c r="R148" s="11">
        <f t="shared" si="56"/>
        <v>25729.747770310958</v>
      </c>
      <c r="S148" s="11">
        <f t="shared" si="56"/>
        <v>27195.696565889142</v>
      </c>
      <c r="T148" s="11">
        <f t="shared" si="56"/>
        <v>29074.33336760649</v>
      </c>
      <c r="U148" s="11">
        <f t="shared" si="56"/>
        <v>31696.48414325371</v>
      </c>
      <c r="V148" s="11">
        <f t="shared" si="56"/>
        <v>33702.723321334423</v>
      </c>
      <c r="W148" s="11">
        <f t="shared" si="56"/>
        <v>34902.954131457664</v>
      </c>
      <c r="X148" s="12">
        <f t="shared" si="56"/>
        <v>35977.414080488415</v>
      </c>
    </row>
    <row r="149" spans="1:24" x14ac:dyDescent="0.2">
      <c r="A149" s="15" t="s">
        <v>19</v>
      </c>
      <c r="B149" s="62">
        <f t="shared" si="39"/>
        <v>7797.4715615305067</v>
      </c>
      <c r="C149" s="11">
        <f t="shared" si="39"/>
        <v>8538.8587367891214</v>
      </c>
      <c r="D149" s="11">
        <f t="shared" ref="D149:X149" si="57">D98/D$102*$B$102</f>
        <v>8993.1897373560096</v>
      </c>
      <c r="E149" s="11">
        <f t="shared" si="57"/>
        <v>9273.3403997979876</v>
      </c>
      <c r="F149" s="11">
        <f t="shared" si="57"/>
        <v>9521.6916407024928</v>
      </c>
      <c r="G149" s="11">
        <f t="shared" si="57"/>
        <v>9826.0171602106275</v>
      </c>
      <c r="H149" s="11">
        <f t="shared" si="57"/>
        <v>10176.818430435331</v>
      </c>
      <c r="I149" s="11">
        <f t="shared" si="57"/>
        <v>10621.177351021281</v>
      </c>
      <c r="J149" s="11">
        <f t="shared" si="57"/>
        <v>11086.821938069141</v>
      </c>
      <c r="K149" s="11">
        <f t="shared" si="57"/>
        <v>11458.700512021516</v>
      </c>
      <c r="L149" s="11">
        <f t="shared" si="57"/>
        <v>11678.378292994003</v>
      </c>
      <c r="M149" s="11">
        <f t="shared" si="57"/>
        <v>11762.562160899241</v>
      </c>
      <c r="N149" s="11">
        <f t="shared" si="57"/>
        <v>11799.313409208826</v>
      </c>
      <c r="O149" s="11">
        <f t="shared" si="57"/>
        <v>11835.325015135873</v>
      </c>
      <c r="P149" s="11">
        <f t="shared" si="57"/>
        <v>11959.258385252098</v>
      </c>
      <c r="Q149" s="11">
        <f t="shared" si="57"/>
        <v>12272.039258761801</v>
      </c>
      <c r="R149" s="11">
        <f t="shared" si="57"/>
        <v>12816.399288840306</v>
      </c>
      <c r="S149" s="11">
        <f t="shared" si="57"/>
        <v>13704.703387905702</v>
      </c>
      <c r="T149" s="11">
        <f t="shared" si="57"/>
        <v>14804.229460562077</v>
      </c>
      <c r="U149" s="11">
        <f t="shared" si="57"/>
        <v>15876.833604338695</v>
      </c>
      <c r="V149" s="11">
        <f t="shared" si="57"/>
        <v>17258.701306313727</v>
      </c>
      <c r="W149" s="11">
        <f t="shared" si="57"/>
        <v>18867.13435156169</v>
      </c>
      <c r="X149" s="12">
        <f t="shared" si="57"/>
        <v>20086.400877134543</v>
      </c>
    </row>
    <row r="150" spans="1:24" x14ac:dyDescent="0.2">
      <c r="A150" s="15" t="s">
        <v>20</v>
      </c>
      <c r="B150" s="62">
        <f t="shared" si="39"/>
        <v>1786.8819188191883</v>
      </c>
      <c r="C150" s="11">
        <f t="shared" si="39"/>
        <v>1695.0073696900513</v>
      </c>
      <c r="D150" s="11">
        <f t="shared" ref="D150:X150" si="58">D99/D$102*$B$102</f>
        <v>1862.0121926234776</v>
      </c>
      <c r="E150" s="11">
        <f t="shared" si="58"/>
        <v>2277.4629669924716</v>
      </c>
      <c r="F150" s="11">
        <f t="shared" si="58"/>
        <v>2699.814429551197</v>
      </c>
      <c r="G150" s="11">
        <f t="shared" si="58"/>
        <v>3051.0300141089197</v>
      </c>
      <c r="H150" s="11">
        <f t="shared" si="58"/>
        <v>3323.2081145459138</v>
      </c>
      <c r="I150" s="11">
        <f t="shared" si="58"/>
        <v>3509.8458864682984</v>
      </c>
      <c r="J150" s="11">
        <f t="shared" si="58"/>
        <v>3671.1024334546455</v>
      </c>
      <c r="K150" s="11">
        <f t="shared" si="58"/>
        <v>3838.1036328679106</v>
      </c>
      <c r="L150" s="11">
        <f t="shared" si="58"/>
        <v>4033.9840198030174</v>
      </c>
      <c r="M150" s="11">
        <f t="shared" si="58"/>
        <v>4243.7845709810117</v>
      </c>
      <c r="N150" s="11">
        <f t="shared" si="58"/>
        <v>4492.4691618803326</v>
      </c>
      <c r="O150" s="11">
        <f t="shared" si="58"/>
        <v>4749.7508204942969</v>
      </c>
      <c r="P150" s="11">
        <f t="shared" si="58"/>
        <v>4960.0228084612609</v>
      </c>
      <c r="Q150" s="11">
        <f t="shared" si="58"/>
        <v>5102.9920406764604</v>
      </c>
      <c r="R150" s="11">
        <f t="shared" si="58"/>
        <v>5191.2834381095372</v>
      </c>
      <c r="S150" s="11">
        <f t="shared" si="58"/>
        <v>5279.823184661117</v>
      </c>
      <c r="T150" s="11">
        <f t="shared" si="58"/>
        <v>5383.8097703891071</v>
      </c>
      <c r="U150" s="11">
        <f t="shared" si="58"/>
        <v>5530.3361995136765</v>
      </c>
      <c r="V150" s="11">
        <f t="shared" si="58"/>
        <v>5771.7766951234735</v>
      </c>
      <c r="W150" s="11">
        <f t="shared" si="58"/>
        <v>6122.5756290913532</v>
      </c>
      <c r="X150" s="12">
        <f t="shared" si="58"/>
        <v>6652.7300294832548</v>
      </c>
    </row>
    <row r="151" spans="1:24" x14ac:dyDescent="0.2">
      <c r="A151" s="15" t="s">
        <v>21</v>
      </c>
      <c r="B151" s="63">
        <f t="shared" si="39"/>
        <v>105.5655737704918</v>
      </c>
      <c r="C151" s="48">
        <f t="shared" si="39"/>
        <v>104.89056017237318</v>
      </c>
      <c r="D151" s="48">
        <f t="shared" ref="D151:X151" si="59">D100/D$102*$B$102</f>
        <v>104.14780168155937</v>
      </c>
      <c r="E151" s="48">
        <f t="shared" si="59"/>
        <v>103.37789844846048</v>
      </c>
      <c r="F151" s="48">
        <f t="shared" si="59"/>
        <v>102.59303273581348</v>
      </c>
      <c r="G151" s="48">
        <f t="shared" si="59"/>
        <v>101.82728925569529</v>
      </c>
      <c r="H151" s="48">
        <f t="shared" si="59"/>
        <v>101.09868129831339</v>
      </c>
      <c r="I151" s="48">
        <f t="shared" si="59"/>
        <v>100.40596340897015</v>
      </c>
      <c r="J151" s="48">
        <f t="shared" si="59"/>
        <v>99.704822422950059</v>
      </c>
      <c r="K151" s="48">
        <f t="shared" si="59"/>
        <v>98.977000056565259</v>
      </c>
      <c r="L151" s="48">
        <f t="shared" si="59"/>
        <v>98.247006484066333</v>
      </c>
      <c r="M151" s="48">
        <f t="shared" si="59"/>
        <v>97.540077708063862</v>
      </c>
      <c r="N151" s="48">
        <f t="shared" si="59"/>
        <v>96.846758035406239</v>
      </c>
      <c r="O151" s="48">
        <f t="shared" si="59"/>
        <v>96.149487047907428</v>
      </c>
      <c r="P151" s="48">
        <f t="shared" si="59"/>
        <v>95.482021687155125</v>
      </c>
      <c r="Q151" s="48">
        <f t="shared" si="59"/>
        <v>94.851741048825943</v>
      </c>
      <c r="R151" s="48">
        <f t="shared" si="59"/>
        <v>94.284288584210501</v>
      </c>
      <c r="S151" s="48">
        <f t="shared" si="59"/>
        <v>93.798686285983138</v>
      </c>
      <c r="T151" s="48">
        <f t="shared" si="59"/>
        <v>93.284031019914281</v>
      </c>
      <c r="U151" s="48">
        <f t="shared" si="59"/>
        <v>92.736628681871693</v>
      </c>
      <c r="V151" s="48">
        <f t="shared" si="59"/>
        <v>92.228688985504164</v>
      </c>
      <c r="W151" s="48">
        <f t="shared" si="59"/>
        <v>91.798329490905758</v>
      </c>
      <c r="X151" s="64">
        <f t="shared" si="59"/>
        <v>91.456381602505559</v>
      </c>
    </row>
    <row r="152" spans="1:24" x14ac:dyDescent="0.2">
      <c r="A152" s="16" t="s">
        <v>24</v>
      </c>
      <c r="B152" s="18">
        <f>SUM(B131:B151)</f>
        <v>375877.7344935335</v>
      </c>
      <c r="C152" s="18">
        <f>SUM(C131:C151)</f>
        <v>376454.48769406765</v>
      </c>
      <c r="D152" s="18">
        <f t="shared" ref="D152:X152" si="60">SUM(D131:D151)</f>
        <v>377249.73135353578</v>
      </c>
      <c r="E152" s="18">
        <f t="shared" si="60"/>
        <v>378064.3496387999</v>
      </c>
      <c r="F152" s="18">
        <f t="shared" si="60"/>
        <v>378907.85767254315</v>
      </c>
      <c r="G152" s="18">
        <f t="shared" si="60"/>
        <v>379695.31300531636</v>
      </c>
      <c r="H152" s="18">
        <f t="shared" si="60"/>
        <v>380402.54201998113</v>
      </c>
      <c r="I152" s="18">
        <f t="shared" si="60"/>
        <v>381050.23381589819</v>
      </c>
      <c r="J152" s="18">
        <f t="shared" si="60"/>
        <v>381662.45456106262</v>
      </c>
      <c r="K152" s="18">
        <f t="shared" si="60"/>
        <v>382300.44154917356</v>
      </c>
      <c r="L152" s="18">
        <f t="shared" si="60"/>
        <v>383003.65215526643</v>
      </c>
      <c r="M152" s="18">
        <f t="shared" si="60"/>
        <v>383772.86654399626</v>
      </c>
      <c r="N152" s="18">
        <f t="shared" si="60"/>
        <v>384635.66790429171</v>
      </c>
      <c r="O152" s="18">
        <f t="shared" si="60"/>
        <v>385527.35772672453</v>
      </c>
      <c r="P152" s="18">
        <f t="shared" si="60"/>
        <v>386368.21161538805</v>
      </c>
      <c r="Q152" s="18">
        <f t="shared" si="60"/>
        <v>387216.83868774632</v>
      </c>
      <c r="R152" s="18">
        <f t="shared" si="60"/>
        <v>388053.14284541149</v>
      </c>
      <c r="S152" s="18">
        <f t="shared" si="60"/>
        <v>388812.12224971747</v>
      </c>
      <c r="T152" s="18">
        <f t="shared" si="60"/>
        <v>389678.89107233315</v>
      </c>
      <c r="U152" s="18">
        <f t="shared" si="60"/>
        <v>390650.74418221944</v>
      </c>
      <c r="V152" s="18">
        <f t="shared" si="60"/>
        <v>391586.448764214</v>
      </c>
      <c r="W152" s="18">
        <f t="shared" si="60"/>
        <v>392405.53243294201</v>
      </c>
      <c r="X152" s="18">
        <f t="shared" si="60"/>
        <v>393037.05289685301</v>
      </c>
    </row>
    <row r="153" spans="1:24" x14ac:dyDescent="0.2">
      <c r="A153" s="14" t="s">
        <v>24</v>
      </c>
      <c r="B153" s="25">
        <f>B128+B152</f>
        <v>605418.9915246123</v>
      </c>
      <c r="C153" s="25">
        <f>C128+C152</f>
        <v>605418.9915246123</v>
      </c>
      <c r="D153" s="25">
        <f t="shared" ref="D153:X153" si="61">D128+D152</f>
        <v>605418.99152461241</v>
      </c>
      <c r="E153" s="25">
        <f t="shared" si="61"/>
        <v>605418.9915246123</v>
      </c>
      <c r="F153" s="25">
        <f t="shared" si="61"/>
        <v>605418.99152461218</v>
      </c>
      <c r="G153" s="25">
        <f t="shared" si="61"/>
        <v>605418.99152461253</v>
      </c>
      <c r="H153" s="25">
        <f t="shared" si="61"/>
        <v>605418.99152461241</v>
      </c>
      <c r="I153" s="25">
        <f t="shared" si="61"/>
        <v>605418.99152461241</v>
      </c>
      <c r="J153" s="25">
        <f t="shared" si="61"/>
        <v>605418.9915246123</v>
      </c>
      <c r="K153" s="25">
        <f t="shared" si="61"/>
        <v>605418.99152461218</v>
      </c>
      <c r="L153" s="25">
        <f t="shared" si="61"/>
        <v>605418.99152461241</v>
      </c>
      <c r="M153" s="25">
        <f t="shared" si="61"/>
        <v>605418.9915246123</v>
      </c>
      <c r="N153" s="25">
        <f t="shared" si="61"/>
        <v>605418.99152461241</v>
      </c>
      <c r="O153" s="25">
        <f t="shared" si="61"/>
        <v>605418.9915246123</v>
      </c>
      <c r="P153" s="25">
        <f t="shared" si="61"/>
        <v>605418.9915246123</v>
      </c>
      <c r="Q153" s="25">
        <f t="shared" si="61"/>
        <v>605418.9915246123</v>
      </c>
      <c r="R153" s="25">
        <f t="shared" si="61"/>
        <v>605418.99152461218</v>
      </c>
      <c r="S153" s="25">
        <f t="shared" si="61"/>
        <v>605418.9915246123</v>
      </c>
      <c r="T153" s="25">
        <f t="shared" si="61"/>
        <v>605418.9915246123</v>
      </c>
      <c r="U153" s="25">
        <f t="shared" si="61"/>
        <v>605418.9915246123</v>
      </c>
      <c r="V153" s="25">
        <f t="shared" si="61"/>
        <v>605418.99152461218</v>
      </c>
      <c r="W153" s="25">
        <f t="shared" si="61"/>
        <v>605418.99152461218</v>
      </c>
      <c r="X153" s="25">
        <f t="shared" si="61"/>
        <v>605418.99152461241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2">D6</f>
        <v>2192.8804806408543</v>
      </c>
      <c r="C158" s="60">
        <f>B158*Předpoklady!$X6</f>
        <v>2301.9818205849688</v>
      </c>
      <c r="D158" s="60">
        <f>C158*Předpoklady!$X6</f>
        <v>2416.5112276228824</v>
      </c>
      <c r="E158" s="60">
        <f>D158*Předpoklady!$X6</f>
        <v>2536.7387617959284</v>
      </c>
      <c r="F158" s="60">
        <f>E158*Předpoklady!$X6</f>
        <v>2662.9479193142756</v>
      </c>
      <c r="G158" s="60">
        <f>F158*Předpoklady!$X6</f>
        <v>2795.4363010402481</v>
      </c>
      <c r="H158" s="60">
        <f>G158*Předpoklady!$X6</f>
        <v>2934.5163142303791</v>
      </c>
      <c r="I158" s="60">
        <f>H158*Předpoklady!$X6</f>
        <v>3080.5159091909009</v>
      </c>
      <c r="J158" s="60">
        <f>I158*Předpoklady!$X6</f>
        <v>3233.7793525837074</v>
      </c>
      <c r="K158" s="60">
        <f>J158*Předpoklady!$X6</f>
        <v>3394.6680392062394</v>
      </c>
      <c r="L158" s="60">
        <f>K158*Předpoklady!$X6</f>
        <v>3563.5613441594692</v>
      </c>
      <c r="M158" s="60">
        <f>L158*Předpoklady!$X6</f>
        <v>3740.857517413393</v>
      </c>
      <c r="N158" s="60">
        <f>M158*Předpoklady!$X6</f>
        <v>3926.9746228794152</v>
      </c>
      <c r="O158" s="60">
        <f>N158*Předpoklady!$X6</f>
        <v>4122.3515242039557</v>
      </c>
      <c r="P158" s="60">
        <f>O158*Předpoklady!$X6</f>
        <v>4327.4489196077748</v>
      </c>
      <c r="Q158" s="60">
        <f>P158*Předpoklady!$X6</f>
        <v>4542.7504282111722</v>
      </c>
      <c r="R158" s="60">
        <f>Q158*Předpoklady!$X6</f>
        <v>4768.7637304066011</v>
      </c>
      <c r="S158" s="60">
        <f>R158*Předpoklady!$X6</f>
        <v>5006.0217649677033</v>
      </c>
      <c r="T158" s="60">
        <f>S158*Předpoklady!$X6</f>
        <v>5255.0839857175388</v>
      </c>
      <c r="U158" s="60">
        <f>T158*Předpoklady!$X6</f>
        <v>5516.5376807192324</v>
      </c>
      <c r="V158" s="60">
        <f>U158*Předpoklady!$X6</f>
        <v>5790.9993570996876</v>
      </c>
      <c r="W158" s="60">
        <f>V158*Předpoklady!$X6</f>
        <v>6079.116194771771</v>
      </c>
      <c r="X158" s="61">
        <f>W158*Předpoklady!$X6</f>
        <v>6381.5675724828534</v>
      </c>
    </row>
    <row r="159" spans="1:24" x14ac:dyDescent="0.2">
      <c r="A159" s="15" t="s">
        <v>2</v>
      </c>
      <c r="B159" s="62">
        <f t="shared" si="62"/>
        <v>2452.1895011655001</v>
      </c>
      <c r="C159" s="11">
        <f>B159*Předpoklady!$X7</f>
        <v>2528.5832528325209</v>
      </c>
      <c r="D159" s="11">
        <f>C159*Předpoklady!$X7</f>
        <v>2607.3569206075704</v>
      </c>
      <c r="E159" s="11">
        <f>D159*Předpoklady!$X7</f>
        <v>2688.5846466888997</v>
      </c>
      <c r="F159" s="11">
        <f>E159*Předpoklady!$X7</f>
        <v>2772.3428830475891</v>
      </c>
      <c r="G159" s="11">
        <f>F159*Předpoklady!$X7</f>
        <v>2858.7104633845524</v>
      </c>
      <c r="H159" s="11">
        <f>G159*Předpoklady!$X7</f>
        <v>2947.7686773292398</v>
      </c>
      <c r="I159" s="11">
        <f>H159*Předpoklady!$X7</f>
        <v>3039.6013469498712</v>
      </c>
      <c r="J159" s="11">
        <f>I159*Předpoklady!$X7</f>
        <v>3134.2949056472166</v>
      </c>
      <c r="K159" s="11">
        <f>J159*Předpoklady!$X7</f>
        <v>3231.9384795061774</v>
      </c>
      <c r="L159" s="11">
        <f>K159*Předpoklady!$X7</f>
        <v>3332.6239711817329</v>
      </c>
      <c r="M159" s="11">
        <f>L159*Předpoklady!$X7</f>
        <v>3436.4461463982129</v>
      </c>
      <c r="N159" s="11">
        <f>M159*Předpoklady!$X7</f>
        <v>3543.5027231433055</v>
      </c>
      <c r="O159" s="11">
        <f>N159*Předpoklady!$X7</f>
        <v>3653.8944636407505</v>
      </c>
      <c r="P159" s="11">
        <f>O159*Předpoklady!$X7</f>
        <v>3767.7252691882841</v>
      </c>
      <c r="Q159" s="11">
        <f>P159*Předpoklady!$X7</f>
        <v>3885.1022779500968</v>
      </c>
      <c r="R159" s="11">
        <f>Q159*Předpoklady!$X7</f>
        <v>4006.1359657958492</v>
      </c>
      <c r="S159" s="11">
        <f>R159*Předpoklady!$X7</f>
        <v>4130.9402502811508</v>
      </c>
      <c r="T159" s="11">
        <f>S159*Předpoklady!$X7</f>
        <v>4259.632597867374</v>
      </c>
      <c r="U159" s="11">
        <f>T159*Předpoklady!$X7</f>
        <v>4392.334134481719</v>
      </c>
      <c r="V159" s="11">
        <f>U159*Předpoklady!$X7</f>
        <v>4529.1697595215837</v>
      </c>
      <c r="W159" s="11">
        <f>V159*Předpoklady!$X7</f>
        <v>4670.2682634105458</v>
      </c>
      <c r="X159" s="12">
        <f>W159*Předpoklady!$X7</f>
        <v>4815.7624488166002</v>
      </c>
    </row>
    <row r="160" spans="1:24" x14ac:dyDescent="0.2">
      <c r="A160" s="15" t="s">
        <v>3</v>
      </c>
      <c r="B160" s="62">
        <f t="shared" si="62"/>
        <v>2490.9214178268526</v>
      </c>
      <c r="C160" s="11">
        <f>B160*Předpoklady!$X8</f>
        <v>2555.3449201232525</v>
      </c>
      <c r="D160" s="11">
        <f>C160*Předpoklady!$X8</f>
        <v>2621.4346281933194</v>
      </c>
      <c r="E160" s="11">
        <f>D160*Předpoklady!$X8</f>
        <v>2689.2336356532223</v>
      </c>
      <c r="F160" s="11">
        <f>E160*Předpoklady!$X8</f>
        <v>2758.7861506631939</v>
      </c>
      <c r="G160" s="11">
        <f>F160*Předpoklady!$X8</f>
        <v>2830.1375247533424</v>
      </c>
      <c r="H160" s="11">
        <f>G160*Předpoklady!$X8</f>
        <v>2903.3342823949952</v>
      </c>
      <c r="I160" s="11">
        <f>H160*Předpoklady!$X8</f>
        <v>2978.4241513368552</v>
      </c>
      <c r="J160" s="11">
        <f>I160*Předpoklady!$X8</f>
        <v>3055.4560937257502</v>
      </c>
      <c r="K160" s="11">
        <f>J160*Předpoklady!$X8</f>
        <v>3134.4803380322692</v>
      </c>
      <c r="L160" s="11">
        <f>K160*Předpoklady!$X8</f>
        <v>3215.5484118021013</v>
      </c>
      <c r="M160" s="11">
        <f>L160*Předpoklady!$X8</f>
        <v>3298.7131752544333</v>
      </c>
      <c r="N160" s="11">
        <f>M160*Předpoklady!$X8</f>
        <v>3384.0288557493132</v>
      </c>
      <c r="O160" s="11">
        <f>N160*Předpoklady!$X8</f>
        <v>3471.5510831464535</v>
      </c>
      <c r="P160" s="11">
        <f>O160*Předpoklady!$X8</f>
        <v>3561.3369260785335</v>
      </c>
      <c r="Q160" s="11">
        <f>P160*Předpoklady!$X8</f>
        <v>3653.4449291626447</v>
      </c>
      <c r="R160" s="11">
        <f>Q160*Předpoklady!$X8</f>
        <v>3747.9351511741529</v>
      </c>
      <c r="S160" s="11">
        <f>R160*Předpoklady!$X8</f>
        <v>3844.8692042078605</v>
      </c>
      <c r="T160" s="11">
        <f>S160*Předpoklady!$X8</f>
        <v>3944.3102938520065</v>
      </c>
      <c r="U160" s="11">
        <f>T160*Předpoklady!$X8</f>
        <v>4046.3232604012996</v>
      </c>
      <c r="V160" s="11">
        <f>U160*Předpoklady!$X8</f>
        <v>4150.9746211358597</v>
      </c>
      <c r="W160" s="11">
        <f>V160*Předpoklady!$X8</f>
        <v>4258.3326136936294</v>
      </c>
      <c r="X160" s="12">
        <f>W160*Předpoklady!$X8</f>
        <v>4368.4672405645424</v>
      </c>
    </row>
    <row r="161" spans="1:24" x14ac:dyDescent="0.2">
      <c r="A161" s="15" t="s">
        <v>4</v>
      </c>
      <c r="B161" s="62">
        <f t="shared" si="62"/>
        <v>2621.7015175097285</v>
      </c>
      <c r="C161" s="11">
        <f>B161*Předpoklady!$X9</f>
        <v>2750.0947147521961</v>
      </c>
      <c r="D161" s="11">
        <f>C161*Předpoklady!$X9</f>
        <v>2884.7757418593696</v>
      </c>
      <c r="E161" s="11">
        <f>D161*Předpoklady!$X9</f>
        <v>3026.0525341834068</v>
      </c>
      <c r="F161" s="11">
        <f>E161*Předpoklady!$X9</f>
        <v>3174.2481076659769</v>
      </c>
      <c r="G161" s="11">
        <f>F161*Předpoklady!$X9</f>
        <v>3329.7012973834726</v>
      </c>
      <c r="H161" s="11">
        <f>G161*Předpoklady!$X9</f>
        <v>3492.7675322611694</v>
      </c>
      <c r="I161" s="11">
        <f>H161*Předpoklady!$X9</f>
        <v>3663.8196477276397</v>
      </c>
      <c r="J161" s="11">
        <f>I161*Předpoklady!$X9</f>
        <v>3843.248738167481</v>
      </c>
      <c r="K161" s="11">
        <f>J161*Předpoklady!$X9</f>
        <v>4031.4650511214099</v>
      </c>
      <c r="L161" s="11">
        <f>K161*Předpoklady!$X9</f>
        <v>4228.8989252782239</v>
      </c>
      <c r="M161" s="11">
        <f>L161*Předpoklady!$X9</f>
        <v>4436.0017744032639</v>
      </c>
      <c r="N161" s="11">
        <f>M161*Předpoklady!$X9</f>
        <v>4653.247119453029</v>
      </c>
      <c r="O161" s="11">
        <f>N161*Předpoklady!$X9</f>
        <v>4881.1316712357848</v>
      </c>
      <c r="P161" s="11">
        <f>O161*Předpoklady!$X9</f>
        <v>5120.1764660935596</v>
      </c>
      <c r="Q161" s="11">
        <f>P161*Předpoklady!$X9</f>
        <v>5370.9280572021571</v>
      </c>
      <c r="R161" s="11">
        <f>Q161*Předpoklady!$X9</f>
        <v>5633.9597642129838</v>
      </c>
      <c r="S161" s="11">
        <f>R161*Předpoklady!$X9</f>
        <v>5909.8729840938731</v>
      </c>
      <c r="T161" s="11">
        <f>S161*Předpoklady!$X9</f>
        <v>6199.2985661660241</v>
      </c>
      <c r="U161" s="11">
        <f>T161*Předpoklady!$X9</f>
        <v>6502.8982544809414</v>
      </c>
      <c r="V161" s="11">
        <f>U161*Předpoklady!$X9</f>
        <v>6821.3662008352385</v>
      </c>
      <c r="W161" s="11">
        <f>V161*Předpoklady!$X9</f>
        <v>7155.4305518826641</v>
      </c>
      <c r="X161" s="12">
        <f>W161*Předpoklady!$X9</f>
        <v>7505.8551139721349</v>
      </c>
    </row>
    <row r="162" spans="1:24" x14ac:dyDescent="0.2">
      <c r="A162" s="15" t="s">
        <v>5</v>
      </c>
      <c r="B162" s="62">
        <f t="shared" si="62"/>
        <v>3359.4642366961207</v>
      </c>
      <c r="C162" s="11">
        <f>B162*Předpoklady!$X10</f>
        <v>3512.7712587557039</v>
      </c>
      <c r="D162" s="11">
        <f>C162*Předpoklady!$X10</f>
        <v>3673.0743496396099</v>
      </c>
      <c r="E162" s="11">
        <f>D162*Předpoklady!$X10</f>
        <v>3840.6927705162911</v>
      </c>
      <c r="F162" s="11">
        <f>E162*Předpoklady!$X10</f>
        <v>4015.9603518353547</v>
      </c>
      <c r="G162" s="11">
        <f>F162*Předpoklady!$X10</f>
        <v>4199.2261581874773</v>
      </c>
      <c r="H162" s="11">
        <f>G162*Předpoklady!$X10</f>
        <v>4390.8551835047838</v>
      </c>
      <c r="I162" s="11">
        <f>H162*Předpoklady!$X10</f>
        <v>4591.2290779862487</v>
      </c>
      <c r="J162" s="11">
        <f>I162*Předpoklady!$X10</f>
        <v>4800.7469081958834</v>
      </c>
      <c r="K162" s="11">
        <f>J162*Předpoklady!$X10</f>
        <v>5019.8259518475197</v>
      </c>
      <c r="L162" s="11">
        <f>K162*Předpoklady!$X10</f>
        <v>5248.9025288590965</v>
      </c>
      <c r="M162" s="11">
        <f>L162*Předpoklady!$X10</f>
        <v>5488.4328703315759</v>
      </c>
      <c r="N162" s="11">
        <f>M162*Předpoklady!$X10</f>
        <v>5738.8940271831689</v>
      </c>
      <c r="O162" s="11">
        <f>N162*Předpoklady!$X10</f>
        <v>6000.7848202485047</v>
      </c>
      <c r="P162" s="11">
        <f>O162*Předpoklady!$X10</f>
        <v>6274.6268337349738</v>
      </c>
      <c r="Q162" s="11">
        <f>P162*Předpoklady!$X10</f>
        <v>6560.9654540148222</v>
      </c>
      <c r="R162" s="11">
        <f>Q162*Předpoklady!$X10</f>
        <v>6860.3709558218643</v>
      </c>
      <c r="S162" s="11">
        <f>R162*Předpoklady!$X10</f>
        <v>7173.4396380160961</v>
      </c>
      <c r="T162" s="11">
        <f>S162*Předpoklady!$X10</f>
        <v>7500.7950111782066</v>
      </c>
      <c r="U162" s="11">
        <f>T162*Předpoklady!$X10</f>
        <v>7843.0890393992086</v>
      </c>
      <c r="V162" s="11">
        <f>U162*Předpoklady!$X10</f>
        <v>8201.0034387383585</v>
      </c>
      <c r="W162" s="11">
        <f>V162*Předpoklady!$X10</f>
        <v>8575.2510349353779</v>
      </c>
      <c r="X162" s="12">
        <f>W162*Předpoklady!$X10</f>
        <v>8966.5771830810099</v>
      </c>
    </row>
    <row r="163" spans="1:24" x14ac:dyDescent="0.2">
      <c r="A163" s="15" t="s">
        <v>6</v>
      </c>
      <c r="B163" s="62">
        <f t="shared" si="62"/>
        <v>3932.3091454250798</v>
      </c>
      <c r="C163" s="11">
        <f>B163*Předpoklady!$X11</f>
        <v>4144.2263639888588</v>
      </c>
      <c r="D163" s="11">
        <f>C163*Předpoklady!$X11</f>
        <v>4367.5640751596484</v>
      </c>
      <c r="E163" s="11">
        <f>D163*Předpoklady!$X11</f>
        <v>4602.9377440340122</v>
      </c>
      <c r="F163" s="11">
        <f>E163*Předpoklady!$X11</f>
        <v>4850.9960039174621</v>
      </c>
      <c r="G163" s="11">
        <f>F163*Předpoklady!$X11</f>
        <v>5112.4224438020774</v>
      </c>
      <c r="H163" s="11">
        <f>G163*Předpoklady!$X11</f>
        <v>5387.9374921735998</v>
      </c>
      <c r="I163" s="11">
        <f>H163*Předpoklady!$X11</f>
        <v>5678.3004023393269</v>
      </c>
      <c r="J163" s="11">
        <f>I163*Předpoklady!$X11</f>
        <v>5984.3113447478891</v>
      </c>
      <c r="K163" s="11">
        <f>J163*Předpoklady!$X11</f>
        <v>6306.8136120668414</v>
      </c>
      <c r="L163" s="11">
        <f>K163*Předpoklady!$X11</f>
        <v>6646.6959430947354</v>
      </c>
      <c r="M163" s="11">
        <f>L163*Předpoklady!$X11</f>
        <v>7004.8949719118164</v>
      </c>
      <c r="N163" s="11">
        <f>M163*Předpoklady!$X11</f>
        <v>7382.3978090186083</v>
      </c>
      <c r="O163" s="11">
        <f>N163*Předpoklady!$X11</f>
        <v>7780.2447615753972</v>
      </c>
      <c r="P163" s="11">
        <f>O163*Předpoklady!$X11</f>
        <v>8199.5322002389294</v>
      </c>
      <c r="Q163" s="11">
        <f>P163*Předpoklady!$X11</f>
        <v>8641.4155804966485</v>
      </c>
      <c r="R163" s="11">
        <f>Q163*Předpoklady!$X11</f>
        <v>9107.1126268245243</v>
      </c>
      <c r="S163" s="11">
        <f>R163*Předpoklady!$X11</f>
        <v>9597.9066884432723</v>
      </c>
      <c r="T163" s="11">
        <f>S163*Předpoklady!$X11</f>
        <v>10115.150275920603</v>
      </c>
      <c r="U163" s="11">
        <f>T163*Předpoklady!$X11</f>
        <v>10660.268788365538</v>
      </c>
      <c r="V163" s="11">
        <f>U163*Předpoklady!$X11</f>
        <v>11234.764441486035</v>
      </c>
      <c r="W163" s="11">
        <f>V163*Předpoklady!$X11</f>
        <v>11840.220407334722</v>
      </c>
      <c r="X163" s="12">
        <f>W163*Předpoklady!$X11</f>
        <v>12478.305177150862</v>
      </c>
    </row>
    <row r="164" spans="1:24" x14ac:dyDescent="0.2">
      <c r="A164" s="15" t="s">
        <v>7</v>
      </c>
      <c r="B164" s="62">
        <f t="shared" si="62"/>
        <v>4742.6430526315762</v>
      </c>
      <c r="C164" s="11">
        <f>B164*Předpoklady!$X12</f>
        <v>4974.8821583261051</v>
      </c>
      <c r="D164" s="11">
        <f>C164*Předpoklady!$X12</f>
        <v>5218.4936151791017</v>
      </c>
      <c r="E164" s="11">
        <f>D164*Předpoklady!$X12</f>
        <v>5474.0343077448906</v>
      </c>
      <c r="F164" s="11">
        <f>E164*Předpoklady!$X12</f>
        <v>5742.0883902604273</v>
      </c>
      <c r="G164" s="11">
        <f>F164*Předpoklady!$X12</f>
        <v>6023.2686219949392</v>
      </c>
      <c r="H164" s="11">
        <f>G164*Předpoklady!$X12</f>
        <v>6318.2177679893521</v>
      </c>
      <c r="I164" s="11">
        <f>H164*Předpoklady!$X12</f>
        <v>6627.610068387532</v>
      </c>
      <c r="J164" s="11">
        <f>I164*Předpoklady!$X12</f>
        <v>6952.1527797181507</v>
      </c>
      <c r="K164" s="11">
        <f>J164*Předpoklady!$X12</f>
        <v>7292.5877916504942</v>
      </c>
      <c r="L164" s="11">
        <f>K164*Předpoklady!$X12</f>
        <v>7649.6933229200249</v>
      </c>
      <c r="M164" s="11">
        <f>L164*Předpoklady!$X12</f>
        <v>8024.2857003005211</v>
      </c>
      <c r="N164" s="11">
        <f>M164*Předpoklady!$X12</f>
        <v>8417.2212246894269</v>
      </c>
      <c r="O164" s="11">
        <f>N164*Předpoklady!$X12</f>
        <v>8829.3981285722111</v>
      </c>
      <c r="P164" s="11">
        <f>O164*Předpoklady!$X12</f>
        <v>9261.7586293403983</v>
      </c>
      <c r="Q164" s="11">
        <f>P164*Předpoklady!$X12</f>
        <v>9715.2910831570716</v>
      </c>
      <c r="R164" s="11">
        <f>Q164*Předpoklady!$X12</f>
        <v>10191.032244293472</v>
      </c>
      <c r="S164" s="11">
        <f>R164*Předpoklady!$X12</f>
        <v>10690.069635101445</v>
      </c>
      <c r="T164" s="11">
        <f>S164*Předpoklady!$X12</f>
        <v>11213.544032039379</v>
      </c>
      <c r="U164" s="11">
        <f>T164*Předpoklady!$X12</f>
        <v>11762.652073434572</v>
      </c>
      <c r="V164" s="11">
        <f>U164*Předpoklady!$X12</f>
        <v>12338.648994943256</v>
      </c>
      <c r="W164" s="11">
        <f>V164*Předpoklady!$X12</f>
        <v>12942.851498961414</v>
      </c>
      <c r="X164" s="12">
        <f>W164*Předpoklady!$X12</f>
        <v>13576.640764545722</v>
      </c>
    </row>
    <row r="165" spans="1:24" x14ac:dyDescent="0.2">
      <c r="A165" s="15" t="s">
        <v>8</v>
      </c>
      <c r="B165" s="62">
        <f t="shared" si="62"/>
        <v>4210.1288550098952</v>
      </c>
      <c r="C165" s="11">
        <f>B165*Předpoklady!$X13</f>
        <v>4408.7445352004979</v>
      </c>
      <c r="D165" s="11">
        <f>C165*Předpoklady!$X13</f>
        <v>4616.7300446234376</v>
      </c>
      <c r="E165" s="11">
        <f>D165*Předpoklady!$X13</f>
        <v>4834.5274113187907</v>
      </c>
      <c r="F165" s="11">
        <f>E165*Předpoklady!$X13</f>
        <v>5062.5995162988029</v>
      </c>
      <c r="G165" s="11">
        <f>F165*Předpoklady!$X13</f>
        <v>5301.4310773009756</v>
      </c>
      <c r="H165" s="11">
        <f>G165*Předpoklady!$X13</f>
        <v>5551.5296789503682</v>
      </c>
      <c r="I165" s="11">
        <f>H165*Předpoklady!$X13</f>
        <v>5813.4268515205067</v>
      </c>
      <c r="J165" s="11">
        <f>I165*Předpoklady!$X13</f>
        <v>6087.6792005855677</v>
      </c>
      <c r="K165" s="11">
        <f>J165*Předpoklady!$X13</f>
        <v>6374.8695899646709</v>
      </c>
      <c r="L165" s="11">
        <f>K165*Předpoklady!$X13</f>
        <v>6675.6083804723658</v>
      </c>
      <c r="M165" s="11">
        <f>L165*Předpoklady!$X13</f>
        <v>6990.5347271080182</v>
      </c>
      <c r="N165" s="11">
        <f>M165*Předpoklady!$X13</f>
        <v>7320.3179374409774</v>
      </c>
      <c r="O165" s="11">
        <f>N165*Předpoklady!$X13</f>
        <v>7665.6588940784895</v>
      </c>
      <c r="P165" s="11">
        <f>O165*Předpoklady!$X13</f>
        <v>8027.2915442394942</v>
      </c>
      <c r="Q165" s="11">
        <f>P165*Předpoklady!$X13</f>
        <v>8405.9844596000748</v>
      </c>
      <c r="R165" s="11">
        <f>Q165*Předpoklady!$X13</f>
        <v>8802.5424697256767</v>
      </c>
      <c r="S165" s="11">
        <f>R165*Předpoklady!$X13</f>
        <v>9217.8083725615943</v>
      </c>
      <c r="T165" s="11">
        <f>S165*Předpoklady!$X13</f>
        <v>9652.6647256170054</v>
      </c>
      <c r="U165" s="11">
        <f>T165*Předpoklady!$X13</f>
        <v>10108.035721649323</v>
      </c>
      <c r="V165" s="11">
        <f>U165*Předpoklady!$X13</f>
        <v>10584.889152835236</v>
      </c>
      <c r="W165" s="11">
        <f>V165*Předpoklady!$X13</f>
        <v>11084.23846760284</v>
      </c>
      <c r="X165" s="12">
        <f>W165*Předpoklady!$X13</f>
        <v>11607.144924496213</v>
      </c>
    </row>
    <row r="166" spans="1:24" x14ac:dyDescent="0.2">
      <c r="A166" s="15" t="s">
        <v>9</v>
      </c>
      <c r="B166" s="62">
        <f t="shared" si="62"/>
        <v>3782.9702655215856</v>
      </c>
      <c r="C166" s="11">
        <f>B166*Předpoklady!$X14</f>
        <v>3959.8046541046538</v>
      </c>
      <c r="D166" s="11">
        <f>C166*Předpoklady!$X14</f>
        <v>4144.9051401695206</v>
      </c>
      <c r="E166" s="11">
        <f>D166*Předpoklady!$X14</f>
        <v>4338.6581212270212</v>
      </c>
      <c r="F166" s="11">
        <f>E166*Předpoklady!$X14</f>
        <v>4541.4680568827962</v>
      </c>
      <c r="G166" s="11">
        <f>F166*Předpoklady!$X14</f>
        <v>4753.7583131472547</v>
      </c>
      <c r="H166" s="11">
        <f>G166*Předpoklady!$X14</f>
        <v>4975.9720462126843</v>
      </c>
      <c r="I166" s="11">
        <f>H166*Předpoklady!$X14</f>
        <v>5208.5731275423932</v>
      </c>
      <c r="J166" s="11">
        <f>I166*Předpoklady!$X14</f>
        <v>5452.0471122030058</v>
      </c>
      <c r="K166" s="11">
        <f>J166*Předpoklady!$X14</f>
        <v>5706.902252461311</v>
      </c>
      <c r="L166" s="11">
        <f>K166*Předpoklady!$X14</f>
        <v>5973.6705587615425</v>
      </c>
      <c r="M166" s="11">
        <f>L166*Předpoklady!$X14</f>
        <v>6252.9089102978915</v>
      </c>
      <c r="N166" s="11">
        <f>M166*Předpoklady!$X14</f>
        <v>6545.2002175005637</v>
      </c>
      <c r="O166" s="11">
        <f>N166*Předpoklady!$X14</f>
        <v>6851.1546388620791</v>
      </c>
      <c r="P166" s="11">
        <f>O166*Předpoklady!$X14</f>
        <v>7171.4108546439347</v>
      </c>
      <c r="Q166" s="11">
        <f>P166*Předpoklady!$X14</f>
        <v>7506.6374001225013</v>
      </c>
      <c r="R166" s="11">
        <f>Q166*Předpoklady!$X14</f>
        <v>7857.534061157301</v>
      </c>
      <c r="S166" s="11">
        <f>R166*Předpoklady!$X14</f>
        <v>8224.8333349949207</v>
      </c>
      <c r="T166" s="11">
        <f>S166*Předpoklady!$X14</f>
        <v>8609.3019593579866</v>
      </c>
      <c r="U166" s="11">
        <f>T166*Předpoklady!$X14</f>
        <v>9011.7425130111806</v>
      </c>
      <c r="V166" s="11">
        <f>U166*Předpoklady!$X14</f>
        <v>9432.9950911454835</v>
      </c>
      <c r="W166" s="11">
        <f>V166*Předpoklady!$X14</f>
        <v>9873.9390590779949</v>
      </c>
      <c r="X166" s="12">
        <f>W166*Předpoklady!$X14</f>
        <v>10335.494887928209</v>
      </c>
    </row>
    <row r="167" spans="1:24" x14ac:dyDescent="0.2">
      <c r="A167" s="15" t="s">
        <v>10</v>
      </c>
      <c r="B167" s="62">
        <f t="shared" si="62"/>
        <v>3072.3772432636115</v>
      </c>
      <c r="C167" s="11">
        <f>B167*Předpoklady!$X15</f>
        <v>3193.3941098313553</v>
      </c>
      <c r="D167" s="11">
        <f>C167*Předpoklady!$X15</f>
        <v>3319.177670341383</v>
      </c>
      <c r="E167" s="11">
        <f>D167*Předpoklady!$X15</f>
        <v>3449.9156785488844</v>
      </c>
      <c r="F167" s="11">
        <f>E167*Předpoklady!$X15</f>
        <v>3585.8032835805616</v>
      </c>
      <c r="G167" s="11">
        <f>F167*Předpoklady!$X15</f>
        <v>3727.0433212285084</v>
      </c>
      <c r="H167" s="11">
        <f>G167*Předpoklady!$X15</f>
        <v>3873.8466167177703</v>
      </c>
      <c r="I167" s="11">
        <f>H167*Předpoklady!$X15</f>
        <v>4026.432299399517</v>
      </c>
      <c r="J167" s="11">
        <f>I167*Předpoklady!$X15</f>
        <v>4185.0281298395612</v>
      </c>
      <c r="K167" s="11">
        <f>J167*Předpoklady!$X15</f>
        <v>4349.8708397904611</v>
      </c>
      <c r="L167" s="11">
        <f>K167*Předpoklady!$X15</f>
        <v>4521.2064855546741</v>
      </c>
      <c r="M167" s="11">
        <f>L167*Předpoklady!$X15</f>
        <v>4699.2908152662139</v>
      </c>
      <c r="N167" s="11">
        <f>M167*Předpoklady!$X15</f>
        <v>4884.3896506390493</v>
      </c>
      <c r="O167" s="11">
        <f>N167*Předpoklady!$X15</f>
        <v>5076.7792837520619</v>
      </c>
      <c r="P167" s="11">
        <f>O167*Předpoklady!$X15</f>
        <v>5276.7468894628419</v>
      </c>
      <c r="Q167" s="11">
        <f>P167*Předpoklady!$X15</f>
        <v>5484.5909540659113</v>
      </c>
      <c r="R167" s="11">
        <f>Q167*Předpoklady!$X15</f>
        <v>5700.6217208352318</v>
      </c>
      <c r="S167" s="11">
        <f>R167*Předpoklady!$X15</f>
        <v>5925.161653116038</v>
      </c>
      <c r="T167" s="11">
        <f>S167*Předpoklady!$X15</f>
        <v>6158.5459156572424</v>
      </c>
      <c r="U167" s="11">
        <f>T167*Předpoklady!$X15</f>
        <v>6401.1228749028915</v>
      </c>
      <c r="V167" s="11">
        <f>U167*Předpoklady!$X15</f>
        <v>6653.2546189894338</v>
      </c>
      <c r="W167" s="11">
        <f>V167*Předpoklady!$X15</f>
        <v>6915.317498224993</v>
      </c>
      <c r="X167" s="12">
        <f>W167*Předpoklady!$X15</f>
        <v>7187.7026868574021</v>
      </c>
    </row>
    <row r="168" spans="1:24" x14ac:dyDescent="0.2">
      <c r="A168" s="15" t="s">
        <v>11</v>
      </c>
      <c r="B168" s="62">
        <f t="shared" si="62"/>
        <v>2978.1344589284026</v>
      </c>
      <c r="C168" s="11">
        <f>B168*Předpoklady!$X16</f>
        <v>3091.4790696156156</v>
      </c>
      <c r="D168" s="11">
        <f>C168*Předpoklady!$X16</f>
        <v>3209.13745489864</v>
      </c>
      <c r="E168" s="11">
        <f>D168*Předpoklady!$X16</f>
        <v>3331.2737924225412</v>
      </c>
      <c r="F168" s="11">
        <f>E168*Předpoklady!$X16</f>
        <v>3458.0585082578737</v>
      </c>
      <c r="G168" s="11">
        <f>F168*Předpoklady!$X16</f>
        <v>3589.6685147090689</v>
      </c>
      <c r="H168" s="11">
        <f>G168*Předpoklady!$X16</f>
        <v>3726.287457173556</v>
      </c>
      <c r="I168" s="11">
        <f>H168*Předpoklady!$X16</f>
        <v>3868.1059703960768</v>
      </c>
      <c r="J168" s="11">
        <f>I168*Předpoklady!$X16</f>
        <v>4015.3219444757642</v>
      </c>
      <c r="K168" s="11">
        <f>J168*Předpoklady!$X16</f>
        <v>4168.1408009971683</v>
      </c>
      <c r="L168" s="11">
        <f>K168*Předpoklady!$X16</f>
        <v>4326.7757796705309</v>
      </c>
      <c r="M168" s="11">
        <f>L168*Předpoklady!$X16</f>
        <v>4491.4482358812829</v>
      </c>
      <c r="N168" s="11">
        <f>M168*Předpoklady!$X16</f>
        <v>4662.3879495639594</v>
      </c>
      <c r="O168" s="11">
        <f>N168*Předpoklady!$X16</f>
        <v>4839.8334458315221</v>
      </c>
      <c r="P168" s="11">
        <f>O168*Předpoklady!$X16</f>
        <v>5024.0323278074939</v>
      </c>
      <c r="Q168" s="11">
        <f>P168*Předpoklady!$X16</f>
        <v>5215.2416221253243</v>
      </c>
      <c r="R168" s="11">
        <f>Q168*Předpoklady!$X16</f>
        <v>5413.7281375770954</v>
      </c>
      <c r="S168" s="11">
        <f>R168*Předpoklady!$X16</f>
        <v>5619.7688374120116</v>
      </c>
      <c r="T168" s="11">
        <f>S168*Předpoklady!$X16</f>
        <v>5833.6512258041703</v>
      </c>
      <c r="U168" s="11">
        <f>T168*Předpoklady!$X16</f>
        <v>6055.673749028886</v>
      </c>
      <c r="V168" s="11">
        <f>U168*Předpoklady!$X16</f>
        <v>6286.1462119073512</v>
      </c>
      <c r="W168" s="11">
        <f>V168*Předpoklady!$X16</f>
        <v>6525.3902101007407</v>
      </c>
      <c r="X168" s="12">
        <f>W168*Předpoklady!$X16</f>
        <v>6773.739578856962</v>
      </c>
    </row>
    <row r="169" spans="1:24" x14ac:dyDescent="0.2">
      <c r="A169" s="15" t="s">
        <v>12</v>
      </c>
      <c r="B169" s="62">
        <f t="shared" si="62"/>
        <v>2548.065621405095</v>
      </c>
      <c r="C169" s="11">
        <f>B169*Předpoklady!$X17</f>
        <v>2606.1482626425573</v>
      </c>
      <c r="D169" s="11">
        <f>C169*Předpoklady!$X17</f>
        <v>2665.554885956768</v>
      </c>
      <c r="E169" s="11">
        <f>D169*Předpoklady!$X17</f>
        <v>2726.315671251778</v>
      </c>
      <c r="F169" s="11">
        <f>E169*Předpoklady!$X17</f>
        <v>2788.4614863764555</v>
      </c>
      <c r="G169" s="11">
        <f>F169*Předpoklady!$X17</f>
        <v>2852.02390280605</v>
      </c>
      <c r="H169" s="11">
        <f>G169*Předpoklady!$X17</f>
        <v>2917.0352116812128</v>
      </c>
      <c r="I169" s="11">
        <f>H169*Předpoklady!$X17</f>
        <v>2983.5284402126254</v>
      </c>
      <c r="J169" s="11">
        <f>I169*Předpoklady!$X17</f>
        <v>3051.5373684595656</v>
      </c>
      <c r="K169" s="11">
        <f>J169*Předpoklady!$X17</f>
        <v>3121.0965464909418</v>
      </c>
      <c r="L169" s="11">
        <f>K169*Předpoklady!$X17</f>
        <v>3192.2413119375046</v>
      </c>
      <c r="M169" s="11">
        <f>L169*Předpoklady!$X17</f>
        <v>3265.007807944161</v>
      </c>
      <c r="N169" s="11">
        <f>M169*Předpoklady!$X17</f>
        <v>3339.4330015315063</v>
      </c>
      <c r="O169" s="11">
        <f>N169*Předpoklady!$X17</f>
        <v>3415.554702375905</v>
      </c>
      <c r="P169" s="11">
        <f>O169*Předpoklady!$X17</f>
        <v>3493.4115820176585</v>
      </c>
      <c r="Q169" s="11">
        <f>P169*Předpoklady!$X17</f>
        <v>3573.0431935070192</v>
      </c>
      <c r="R169" s="11">
        <f>Q169*Předpoklady!$X17</f>
        <v>3654.4899914980315</v>
      </c>
      <c r="S169" s="11">
        <f>R169*Předpoklady!$X17</f>
        <v>3737.7933528004091</v>
      </c>
      <c r="T169" s="11">
        <f>S169*Předpoklady!$X17</f>
        <v>3822.9955973998867</v>
      </c>
      <c r="U169" s="11">
        <f>T169*Předpoklady!$X17</f>
        <v>3910.1400099577268</v>
      </c>
      <c r="V169" s="11">
        <f>U169*Předpoklady!$X17</f>
        <v>3999.2708618003039</v>
      </c>
      <c r="W169" s="11">
        <f>V169*Předpoklady!$X17</f>
        <v>4090.4334334099358</v>
      </c>
      <c r="X169" s="12">
        <f>W169*Předpoklady!$X17</f>
        <v>4183.67403742839</v>
      </c>
    </row>
    <row r="170" spans="1:24" x14ac:dyDescent="0.2">
      <c r="A170" s="15" t="s">
        <v>13</v>
      </c>
      <c r="B170" s="62">
        <f t="shared" si="62"/>
        <v>2404.5075840477807</v>
      </c>
      <c r="C170" s="11">
        <f>B170*Předpoklady!$X18</f>
        <v>2477.563676060533</v>
      </c>
      <c r="D170" s="11">
        <f>C170*Předpoklady!$X18</f>
        <v>2552.8394294357963</v>
      </c>
      <c r="E170" s="11">
        <f>D170*Předpoklady!$X18</f>
        <v>2630.4022840875941</v>
      </c>
      <c r="F170" s="11">
        <f>E170*Předpoklady!$X18</f>
        <v>2710.3217289551208</v>
      </c>
      <c r="G170" s="11">
        <f>F170*Předpoklady!$X18</f>
        <v>2792.6693642582218</v>
      </c>
      <c r="H170" s="11">
        <f>G170*Předpoklady!$X18</f>
        <v>2877.5189656443777</v>
      </c>
      <c r="I170" s="11">
        <f>H170*Předpoklady!$X18</f>
        <v>2964.946550284667</v>
      </c>
      <c r="J170" s="11">
        <f>I170*Předpoklady!$X18</f>
        <v>3055.0304449779201</v>
      </c>
      <c r="K170" s="11">
        <f>J170*Předpoklady!$X18</f>
        <v>3147.851356324079</v>
      </c>
      <c r="L170" s="11">
        <f>K170*Předpoklady!$X18</f>
        <v>3243.4924430296342</v>
      </c>
      <c r="M170" s="11">
        <f>L170*Předpoklady!$X18</f>
        <v>3342.0393904099133</v>
      </c>
      <c r="N170" s="11">
        <f>M170*Předpoklady!$X18</f>
        <v>3443.5804871549744</v>
      </c>
      <c r="O170" s="11">
        <f>N170*Předpoklady!$X18</f>
        <v>3548.2067044278715</v>
      </c>
      <c r="P170" s="11">
        <f>O170*Předpoklady!$X18</f>
        <v>3656.0117773661632</v>
      </c>
      <c r="Q170" s="11">
        <f>P170*Předpoklady!$X18</f>
        <v>3767.0922890596794</v>
      </c>
      <c r="R170" s="11">
        <f>Q170*Předpoklady!$X18</f>
        <v>3881.5477570797811</v>
      </c>
      <c r="S170" s="11">
        <f>R170*Předpoklady!$X18</f>
        <v>3999.4807226376379</v>
      </c>
      <c r="T170" s="11">
        <f>S170*Předpoklady!$X18</f>
        <v>4120.9968424513972</v>
      </c>
      <c r="U170" s="11">
        <f>T170*Předpoklady!$X18</f>
        <v>4246.2049834045547</v>
      </c>
      <c r="V170" s="11">
        <f>U170*Předpoklady!$X18</f>
        <v>4375.2173200803227</v>
      </c>
      <c r="W170" s="11">
        <f>V170*Předpoklady!$X18</f>
        <v>4508.1494352593872</v>
      </c>
      <c r="X170" s="12">
        <f>W170*Předpoklady!$X18</f>
        <v>4645.1204234710849</v>
      </c>
    </row>
    <row r="171" spans="1:24" x14ac:dyDescent="0.2">
      <c r="A171" s="15" t="s">
        <v>14</v>
      </c>
      <c r="B171" s="62">
        <f t="shared" si="62"/>
        <v>2197.3393035449685</v>
      </c>
      <c r="C171" s="11">
        <f>B171*Předpoklady!$X19</f>
        <v>2265.0942145763124</v>
      </c>
      <c r="D171" s="11">
        <f>C171*Předpoklady!$X19</f>
        <v>2334.9383468587666</v>
      </c>
      <c r="E171" s="11">
        <f>D171*Předpoklady!$X19</f>
        <v>2406.936121485498</v>
      </c>
      <c r="F171" s="11">
        <f>E171*Předpoklady!$X19</f>
        <v>2481.1539459727214</v>
      </c>
      <c r="G171" s="11">
        <f>F171*Předpoklady!$X19</f>
        <v>2557.6602755110125</v>
      </c>
      <c r="H171" s="11">
        <f>G171*Předpoklady!$X19</f>
        <v>2636.5256761053024</v>
      </c>
      <c r="I171" s="11">
        <f>H171*Předpoklady!$X19</f>
        <v>2717.8228896617943</v>
      </c>
      <c r="J171" s="11">
        <f>I171*Předpoklady!$X19</f>
        <v>2801.6269010818341</v>
      </c>
      <c r="K171" s="11">
        <f>J171*Předpoklady!$X19</f>
        <v>2888.0150074246171</v>
      </c>
      <c r="L171" s="11">
        <f>K171*Předpoklady!$X19</f>
        <v>2977.0668892025269</v>
      </c>
      <c r="M171" s="11">
        <f>L171*Předpoklady!$X19</f>
        <v>3068.8646838748641</v>
      </c>
      <c r="N171" s="11">
        <f>M171*Předpoklady!$X19</f>
        <v>3163.4930616077527</v>
      </c>
      <c r="O171" s="11">
        <f>N171*Předpoklady!$X19</f>
        <v>3261.0393033701007</v>
      </c>
      <c r="P171" s="11">
        <f>O171*Předpoklady!$X19</f>
        <v>3361.5933814376508</v>
      </c>
      <c r="Q171" s="11">
        <f>P171*Předpoklady!$X19</f>
        <v>3465.2480423793681</v>
      </c>
      <c r="R171" s="11">
        <f>Q171*Předpoklady!$X19</f>
        <v>3572.0988926027135</v>
      </c>
      <c r="S171" s="11">
        <f>R171*Předpoklady!$X19</f>
        <v>3682.2444865367029</v>
      </c>
      <c r="T171" s="11">
        <f>S171*Předpoklady!$X19</f>
        <v>3795.786417534091</v>
      </c>
      <c r="U171" s="11">
        <f>T171*Předpoklady!$X19</f>
        <v>3912.8294115765189</v>
      </c>
      <c r="V171" s="11">
        <f>U171*Předpoklady!$X19</f>
        <v>4033.481423869061</v>
      </c>
      <c r="W171" s="11">
        <f>V171*Předpoklady!$X19</f>
        <v>4157.8537384132605</v>
      </c>
      <c r="X171" s="12">
        <f>W171*Předpoklady!$X19</f>
        <v>4286.0610706504986</v>
      </c>
    </row>
    <row r="172" spans="1:24" x14ac:dyDescent="0.2">
      <c r="A172" s="15" t="s">
        <v>15</v>
      </c>
      <c r="B172" s="62">
        <f t="shared" si="62"/>
        <v>2023.8028337176534</v>
      </c>
      <c r="C172" s="11">
        <f>B172*Předpoklady!$X20</f>
        <v>2103.3961206256708</v>
      </c>
      <c r="D172" s="11">
        <f>C172*Předpoklady!$X20</f>
        <v>2186.1196982988145</v>
      </c>
      <c r="E172" s="11">
        <f>D172*Předpoklady!$X20</f>
        <v>2272.0966766205288</v>
      </c>
      <c r="F172" s="11">
        <f>E172*Předpoklady!$X20</f>
        <v>2361.45500721087</v>
      </c>
      <c r="G172" s="11">
        <f>F172*Předpoklady!$X20</f>
        <v>2454.32767384512</v>
      </c>
      <c r="H172" s="11">
        <f>G172*Předpoklady!$X20</f>
        <v>2550.8528903612937</v>
      </c>
      <c r="I172" s="11">
        <f>H172*Předpoklady!$X20</f>
        <v>2651.174306351068</v>
      </c>
      <c r="J172" s="11">
        <f>I172*Předpoklady!$X20</f>
        <v>2755.4412209402412</v>
      </c>
      <c r="K172" s="11">
        <f>J172*Předpoklady!$X20</f>
        <v>2863.8088049768749</v>
      </c>
      <c r="L172" s="11">
        <f>K172*Předpoklady!$X20</f>
        <v>2976.4383319577787</v>
      </c>
      <c r="M172" s="11">
        <f>L172*Předpoklady!$X20</f>
        <v>3093.497418037005</v>
      </c>
      <c r="N172" s="11">
        <f>M172*Předpoklady!$X20</f>
        <v>3215.1602714735382</v>
      </c>
      <c r="O172" s="11">
        <f>N172*Předpoklady!$X20</f>
        <v>3341.6079518894039</v>
      </c>
      <c r="P172" s="11">
        <f>O172*Předpoklady!$X20</f>
        <v>3473.0286397240338</v>
      </c>
      <c r="Q172" s="11">
        <f>P172*Předpoklady!$X20</f>
        <v>3609.6179162858843</v>
      </c>
      <c r="R172" s="11">
        <f>Q172*Předpoklady!$X20</f>
        <v>3751.5790548180908</v>
      </c>
      <c r="S172" s="11">
        <f>R172*Předpoklady!$X20</f>
        <v>3899.1233230113157</v>
      </c>
      <c r="T172" s="11">
        <f>S172*Předpoklady!$X20</f>
        <v>4052.4702974140009</v>
      </c>
      <c r="U172" s="11">
        <f>T172*Předpoklady!$X20</f>
        <v>4211.8481902079257</v>
      </c>
      <c r="V172" s="11">
        <f>U172*Předpoklady!$X20</f>
        <v>4377.4941888353806</v>
      </c>
      <c r="W172" s="11">
        <f>V172*Předpoklady!$X20</f>
        <v>4549.6548089834023</v>
      </c>
      <c r="X172" s="12">
        <f>W172*Předpoklady!$X20</f>
        <v>4728.5862614503667</v>
      </c>
    </row>
    <row r="173" spans="1:24" x14ac:dyDescent="0.2">
      <c r="A173" s="15" t="s">
        <v>16</v>
      </c>
      <c r="B173" s="62">
        <f t="shared" si="62"/>
        <v>1847.6477303523002</v>
      </c>
      <c r="C173" s="11">
        <f>B173*Předpoklady!$X21</f>
        <v>1921.4155573834755</v>
      </c>
      <c r="D173" s="11">
        <f>C173*Předpoklady!$X21</f>
        <v>1998.1285845280208</v>
      </c>
      <c r="E173" s="11">
        <f>D173*Předpoklady!$X21</f>
        <v>2077.9043996837622</v>
      </c>
      <c r="F173" s="11">
        <f>E173*Předpoklady!$X21</f>
        <v>2160.8652854766201</v>
      </c>
      <c r="G173" s="11">
        <f>F173*Předpoklady!$X21</f>
        <v>2247.1384066988762</v>
      </c>
      <c r="H173" s="11">
        <f>G173*Předpoklady!$X21</f>
        <v>2336.8560052309654</v>
      </c>
      <c r="I173" s="11">
        <f>H173*Předpoklady!$X21</f>
        <v>2430.1556027455695</v>
      </c>
      <c r="J173" s="11">
        <f>I173*Předpoklady!$X21</f>
        <v>2527.1802115047267</v>
      </c>
      <c r="K173" s="11">
        <f>J173*Předpoklady!$X21</f>
        <v>2628.0785535730729</v>
      </c>
      <c r="L173" s="11">
        <f>K173*Předpoklady!$X21</f>
        <v>2733.005288783228</v>
      </c>
      <c r="M173" s="11">
        <f>L173*Předpoklady!$X21</f>
        <v>2842.1212518027623</v>
      </c>
      <c r="N173" s="11">
        <f>M173*Předpoklady!$X21</f>
        <v>2955.593698666125</v>
      </c>
      <c r="O173" s="11">
        <f>N173*Předpoklady!$X21</f>
        <v>3073.5965631494223</v>
      </c>
      <c r="P173" s="11">
        <f>O173*Předpoklady!$X21</f>
        <v>3196.3107233810315</v>
      </c>
      <c r="Q173" s="11">
        <f>P173*Předpoklady!$X21</f>
        <v>3323.9242790967114</v>
      </c>
      <c r="R173" s="11">
        <f>Q173*Předpoklady!$X21</f>
        <v>3456.632839964197</v>
      </c>
      <c r="S173" s="11">
        <f>R173*Předpoklady!$X21</f>
        <v>3594.6398254192322</v>
      </c>
      <c r="T173" s="11">
        <f>S173*Předpoklady!$X21</f>
        <v>3738.1567764726342</v>
      </c>
      <c r="U173" s="11">
        <f>T173*Předpoklady!$X21</f>
        <v>3887.4036799663372</v>
      </c>
      <c r="V173" s="11">
        <f>U173*Předpoklady!$X21</f>
        <v>4042.6093057754474</v>
      </c>
      <c r="W173" s="11">
        <f>V173*Předpoklady!$X21</f>
        <v>4204.0115574731781</v>
      </c>
      <c r="X173" s="12">
        <f>W173*Předpoklady!$X21</f>
        <v>4371.8578369961751</v>
      </c>
    </row>
    <row r="174" spans="1:24" x14ac:dyDescent="0.2">
      <c r="A174" s="15" t="s">
        <v>17</v>
      </c>
      <c r="B174" s="62">
        <f t="shared" si="62"/>
        <v>1826.1928289025245</v>
      </c>
      <c r="C174" s="11">
        <f>B174*Předpoklady!$X22</f>
        <v>1906.8076923621634</v>
      </c>
      <c r="D174" s="11">
        <f>C174*Předpoklady!$X22</f>
        <v>1990.9811921869016</v>
      </c>
      <c r="E174" s="11">
        <f>D174*Předpoklady!$X22</f>
        <v>2078.8704196653121</v>
      </c>
      <c r="F174" s="11">
        <f>E174*Předpoklady!$X22</f>
        <v>2170.6394006728192</v>
      </c>
      <c r="G174" s="11">
        <f>F174*Předpoklady!$X22</f>
        <v>2266.4594017898489</v>
      </c>
      <c r="H174" s="11">
        <f>G174*Předpoklady!$X22</f>
        <v>2366.5092499331613</v>
      </c>
      <c r="I174" s="11">
        <f>H174*Předpoklady!$X22</f>
        <v>2470.9756660968824</v>
      </c>
      <c r="J174" s="11">
        <f>I174*Předpoklady!$X22</f>
        <v>2580.0536138260941</v>
      </c>
      <c r="K174" s="11">
        <f>J174*Předpoklady!$X22</f>
        <v>2693.9466630733268</v>
      </c>
      <c r="L174" s="11">
        <f>K174*Předpoklady!$X22</f>
        <v>2812.8673701170178</v>
      </c>
      <c r="M174" s="11">
        <f>L174*Předpoklady!$X22</f>
        <v>2937.0376742509634</v>
      </c>
      <c r="N174" s="11">
        <f>M174*Předpoklady!$X22</f>
        <v>3066.6893119851047</v>
      </c>
      <c r="O174" s="11">
        <f>N174*Předpoklady!$X22</f>
        <v>3202.0642495306561</v>
      </c>
      <c r="P174" s="11">
        <f>O174*Předpoklady!$X22</f>
        <v>3343.415134376718</v>
      </c>
      <c r="Q174" s="11">
        <f>P174*Předpoklady!$X22</f>
        <v>3491.0057668011409</v>
      </c>
      <c r="R174" s="11">
        <f>Q174*Předpoklady!$X22</f>
        <v>3645.1115921956111</v>
      </c>
      <c r="S174" s="11">
        <f>R174*Předpoklady!$X22</f>
        <v>3806.0202151237768</v>
      </c>
      <c r="T174" s="11">
        <f>S174*Předpoklady!$X22</f>
        <v>3974.0319360717872</v>
      </c>
      <c r="U174" s="11">
        <f>T174*Předpoklady!$X22</f>
        <v>4149.4603118929754</v>
      </c>
      <c r="V174" s="11">
        <f>U174*Předpoklady!$X22</f>
        <v>4332.6327409926289</v>
      </c>
      <c r="W174" s="11">
        <f>V174*Předpoklady!$X22</f>
        <v>4523.8910743449633</v>
      </c>
      <c r="X174" s="12">
        <f>W174*Předpoklady!$X22</f>
        <v>4723.5922534826368</v>
      </c>
    </row>
    <row r="175" spans="1:24" x14ac:dyDescent="0.2">
      <c r="A175" s="15" t="s">
        <v>18</v>
      </c>
      <c r="B175" s="62">
        <f t="shared" si="62"/>
        <v>1765.5035930094796</v>
      </c>
      <c r="C175" s="11">
        <f>B175*Předpoklady!$X23</f>
        <v>1851.6777132614379</v>
      </c>
      <c r="D175" s="11">
        <f>C175*Předpoklady!$X23</f>
        <v>1942.0579869478058</v>
      </c>
      <c r="E175" s="11">
        <f>D175*Předpoklady!$X23</f>
        <v>2036.8497161553589</v>
      </c>
      <c r="F175" s="11">
        <f>E175*Předpoklady!$X23</f>
        <v>2136.2682237529229</v>
      </c>
      <c r="G175" s="11">
        <f>F175*Předpoklady!$X23</f>
        <v>2240.5393425051202</v>
      </c>
      <c r="H175" s="11">
        <f>G175*Předpoklady!$X23</f>
        <v>2349.8999280597277</v>
      </c>
      <c r="I175" s="11">
        <f>H175*Předpoklady!$X23</f>
        <v>2464.5983969739173</v>
      </c>
      <c r="J175" s="11">
        <f>I175*Předpoklady!$X23</f>
        <v>2584.8952910015205</v>
      </c>
      <c r="K175" s="11">
        <f>J175*Předpoklady!$X23</f>
        <v>2711.0638689231232</v>
      </c>
      <c r="L175" s="11">
        <f>K175*Předpoklady!$X23</f>
        <v>2843.3907272633464</v>
      </c>
      <c r="M175" s="11">
        <f>L175*Předpoklady!$X23</f>
        <v>2982.1764513053022</v>
      </c>
      <c r="N175" s="11">
        <f>M175*Předpoklady!$X23</f>
        <v>3127.736297881022</v>
      </c>
      <c r="O175" s="11">
        <f>N175*Předpoklady!$X23</f>
        <v>3280.4009114888445</v>
      </c>
      <c r="P175" s="11">
        <f>O175*Předpoklady!$X23</f>
        <v>3440.5170753644484</v>
      </c>
      <c r="Q175" s="11">
        <f>P175*Předpoklady!$X23</f>
        <v>3608.4484992116159</v>
      </c>
      <c r="R175" s="11">
        <f>Q175*Předpoklady!$X23</f>
        <v>3784.5766453820843</v>
      </c>
      <c r="S175" s="11">
        <f>R175*Předpoklady!$X23</f>
        <v>3969.3015953811851</v>
      </c>
      <c r="T175" s="11">
        <f>S175*Předpoklady!$X23</f>
        <v>4163.0429586675709</v>
      </c>
      <c r="U175" s="11">
        <f>T175*Předpoklady!$X23</f>
        <v>4366.2408258113974</v>
      </c>
      <c r="V175" s="11">
        <f>U175*Předpoklady!$X23</f>
        <v>4579.3567681760987</v>
      </c>
      <c r="W175" s="11">
        <f>V175*Předpoklady!$X23</f>
        <v>4802.8748863945693</v>
      </c>
      <c r="X175" s="12">
        <f>W175*Předpoklady!$X23</f>
        <v>5037.302910021398</v>
      </c>
    </row>
    <row r="176" spans="1:24" x14ac:dyDescent="0.2">
      <c r="A176" s="15" t="s">
        <v>19</v>
      </c>
      <c r="B176" s="62">
        <f t="shared" si="62"/>
        <v>1770.6416277195826</v>
      </c>
      <c r="C176" s="11">
        <f>B176*Předpoklady!$X24</f>
        <v>1857.0665351252576</v>
      </c>
      <c r="D176" s="11">
        <f>C176*Předpoklady!$X24</f>
        <v>1947.709836870672</v>
      </c>
      <c r="E176" s="11">
        <f>D176*Předpoklady!$X24</f>
        <v>2042.7774325204275</v>
      </c>
      <c r="F176" s="11">
        <f>E176*Předpoklady!$X24</f>
        <v>2142.4852715840307</v>
      </c>
      <c r="G176" s="11">
        <f>F176*Předpoklady!$X24</f>
        <v>2247.0598440530771</v>
      </c>
      <c r="H176" s="11">
        <f>G176*Předpoklady!$X24</f>
        <v>2356.7386948815256</v>
      </c>
      <c r="I176" s="11">
        <f>H176*Předpoklady!$X24</f>
        <v>2471.7709635777205</v>
      </c>
      <c r="J176" s="11">
        <f>I176*Předpoklady!$X24</f>
        <v>2592.4179501338685</v>
      </c>
      <c r="K176" s="11">
        <f>J176*Předpoklady!$X24</f>
        <v>2718.9537085784973</v>
      </c>
      <c r="L176" s="11">
        <f>K176*Předpoklady!$X24</f>
        <v>2851.665669500173</v>
      </c>
      <c r="M176" s="11">
        <f>L176*Předpoklady!$X24</f>
        <v>2990.8552929565608</v>
      </c>
      <c r="N176" s="11">
        <f>M176*Předpoklady!$X24</f>
        <v>3136.8387532519378</v>
      </c>
      <c r="O176" s="11">
        <f>N176*Předpoklady!$X24</f>
        <v>3289.9476571386513</v>
      </c>
      <c r="P176" s="11">
        <f>O176*Předpoklady!$X24</f>
        <v>3450.5297970739466</v>
      </c>
      <c r="Q176" s="11">
        <f>P176*Předpoklady!$X24</f>
        <v>3618.9499412432137</v>
      </c>
      <c r="R176" s="11">
        <f>Q176*Předpoklady!$X24</f>
        <v>3795.5906621442196</v>
      </c>
      <c r="S176" s="11">
        <f>R176*Předpoklady!$X24</f>
        <v>3980.8532056144836</v>
      </c>
      <c r="T176" s="11">
        <f>S176*Předpoklady!$X24</f>
        <v>4175.1584022758279</v>
      </c>
      <c r="U176" s="11">
        <f>T176*Předpoklady!$X24</f>
        <v>4378.9476234664753</v>
      </c>
      <c r="V176" s="11">
        <f>U176*Předpoklady!$X24</f>
        <v>4592.683783832138</v>
      </c>
      <c r="W176" s="11">
        <f>V176*Předpoklady!$X24</f>
        <v>4816.8523928535105</v>
      </c>
      <c r="X176" s="12">
        <f>W176*Předpoklady!$X24</f>
        <v>5051.9626576987566</v>
      </c>
    </row>
    <row r="177" spans="1:24" x14ac:dyDescent="0.2">
      <c r="A177" s="15" t="s">
        <v>20</v>
      </c>
      <c r="B177" s="62">
        <f t="shared" si="62"/>
        <v>1523.2302764976948</v>
      </c>
      <c r="C177" s="11">
        <f>B177*Předpoklady!$X25</f>
        <v>1597.579051282449</v>
      </c>
      <c r="D177" s="11">
        <f>C177*Předpoklady!$X25</f>
        <v>1675.5567851269614</v>
      </c>
      <c r="E177" s="11">
        <f>D177*Předpoklady!$X25</f>
        <v>1757.3406072965831</v>
      </c>
      <c r="F177" s="11">
        <f>E177*Předpoklady!$X25</f>
        <v>1843.1162927250591</v>
      </c>
      <c r="G177" s="11">
        <f>F177*Předpoklady!$X25</f>
        <v>1933.0786840090627</v>
      </c>
      <c r="H177" s="11">
        <f>G177*Předpoklady!$X25</f>
        <v>2027.4321340002575</v>
      </c>
      <c r="I177" s="11">
        <f>H177*Předpoklady!$X25</f>
        <v>2126.39097000025</v>
      </c>
      <c r="J177" s="11">
        <f>I177*Předpoklady!$X25</f>
        <v>2230.1799806128702</v>
      </c>
      <c r="K177" s="11">
        <f>J177*Předpoklady!$X25</f>
        <v>2339.0349263596795</v>
      </c>
      <c r="L177" s="11">
        <f>K177*Předpoklady!$X25</f>
        <v>2453.203075218591</v>
      </c>
      <c r="M177" s="11">
        <f>L177*Předpoklady!$X25</f>
        <v>2572.943764302097</v>
      </c>
      <c r="N177" s="11">
        <f>M177*Předpoklady!$X25</f>
        <v>2698.5289889509741</v>
      </c>
      <c r="O177" s="11">
        <f>N177*Předpoklady!$X25</f>
        <v>2830.244020581617</v>
      </c>
      <c r="P177" s="11">
        <f>O177*Předpoklady!$X25</f>
        <v>2968.3880546904602</v>
      </c>
      <c r="Q177" s="11">
        <f>P177*Předpoklady!$X25</f>
        <v>3113.274890487457</v>
      </c>
      <c r="R177" s="11">
        <f>Q177*Předpoklady!$X25</f>
        <v>3265.233643702426</v>
      </c>
      <c r="S177" s="11">
        <f>R177*Předpoklady!$X25</f>
        <v>3424.6094941834294</v>
      </c>
      <c r="T177" s="11">
        <f>S177*Předpoklady!$X25</f>
        <v>3591.7644699853827</v>
      </c>
      <c r="U177" s="11">
        <f>T177*Předpoklady!$X25</f>
        <v>3767.0782697299805</v>
      </c>
      <c r="V177" s="11">
        <f>U177*Předpoklady!$X25</f>
        <v>3950.949125104959</v>
      </c>
      <c r="W177" s="11">
        <f>V177*Předpoklady!$X25</f>
        <v>4143.7947054618926</v>
      </c>
      <c r="X177" s="12">
        <f>W177*Předpoklady!$X25</f>
        <v>4346.0530665673541</v>
      </c>
    </row>
    <row r="178" spans="1:24" x14ac:dyDescent="0.2">
      <c r="A178" s="15" t="s">
        <v>21</v>
      </c>
      <c r="B178" s="63">
        <f t="shared" si="62"/>
        <v>1776.7445454545452</v>
      </c>
      <c r="C178" s="48">
        <f>B178*Předpoklady!$X26</f>
        <v>1863.4673358941957</v>
      </c>
      <c r="D178" s="48">
        <f>C178*Předpoklady!$X26</f>
        <v>1954.4230603258936</v>
      </c>
      <c r="E178" s="48">
        <f>D178*Předpoklady!$X26</f>
        <v>2049.818327993763</v>
      </c>
      <c r="F178" s="48">
        <f>E178*Předpoklady!$X26</f>
        <v>2149.8698327262455</v>
      </c>
      <c r="G178" s="48">
        <f>F178*Předpoklady!$X26</f>
        <v>2254.8048451640334</v>
      </c>
      <c r="H178" s="48">
        <f>G178*Předpoklady!$X26</f>
        <v>2364.8617290136153</v>
      </c>
      <c r="I178" s="48">
        <f>H178*Předpoklady!$X26</f>
        <v>2480.2904824991256</v>
      </c>
      <c r="J178" s="48">
        <f>I178*Předpoklady!$X26</f>
        <v>2601.3533062424244</v>
      </c>
      <c r="K178" s="48">
        <f>J178*Předpoklady!$X26</f>
        <v>2728.3251988613711</v>
      </c>
      <c r="L178" s="48">
        <f>K178*Předpoklady!$X26</f>
        <v>2861.4945816392092</v>
      </c>
      <c r="M178" s="48">
        <f>L178*Předpoklady!$X26</f>
        <v>3001.1639536840275</v>
      </c>
      <c r="N178" s="48">
        <f>M178*Předpoklady!$X26</f>
        <v>3147.6505790665124</v>
      </c>
      <c r="O178" s="48">
        <f>N178*Předpoklady!$X26</f>
        <v>3301.2872074968504</v>
      </c>
      <c r="P178" s="48">
        <f>O178*Předpoklady!$X26</f>
        <v>3462.422830177828</v>
      </c>
      <c r="Q178" s="48">
        <f>P178*Předpoklady!$X26</f>
        <v>3631.423472551071</v>
      </c>
      <c r="R178" s="48">
        <f>Q178*Předpoklady!$X26</f>
        <v>3808.6730257371801</v>
      </c>
      <c r="S178" s="48">
        <f>R178*Předpoklady!$X26</f>
        <v>3994.5741185584075</v>
      </c>
      <c r="T178" s="48">
        <f>S178*Předpoklady!$X26</f>
        <v>4189.5490321247062</v>
      </c>
      <c r="U178" s="48">
        <f>T178*Předpoklady!$X26</f>
        <v>4394.0406590606653</v>
      </c>
      <c r="V178" s="48">
        <f>U178*Předpoklady!$X26</f>
        <v>4608.5135095522564</v>
      </c>
      <c r="W178" s="48">
        <f>V178*Předpoklady!$X26</f>
        <v>4833.454766498653</v>
      </c>
      <c r="X178" s="64">
        <f>W178*Předpoklady!$X26</f>
        <v>5069.37539216595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3">D156</f>
        <v>2020</v>
      </c>
      <c r="E180" s="7">
        <f t="shared" si="63"/>
        <v>2021</v>
      </c>
      <c r="F180" s="7">
        <f t="shared" si="63"/>
        <v>2022</v>
      </c>
      <c r="G180" s="7">
        <f t="shared" si="63"/>
        <v>2023</v>
      </c>
      <c r="H180" s="7">
        <f t="shared" si="63"/>
        <v>2024</v>
      </c>
      <c r="I180" s="7">
        <f t="shared" si="63"/>
        <v>2025</v>
      </c>
      <c r="J180" s="7">
        <f t="shared" si="63"/>
        <v>2026</v>
      </c>
      <c r="K180" s="7">
        <f t="shared" si="63"/>
        <v>2027</v>
      </c>
      <c r="L180" s="7">
        <f t="shared" si="63"/>
        <v>2028</v>
      </c>
      <c r="M180" s="7">
        <f t="shared" si="63"/>
        <v>2029</v>
      </c>
      <c r="N180" s="7">
        <f t="shared" si="63"/>
        <v>2030</v>
      </c>
      <c r="O180" s="7">
        <f t="shared" si="63"/>
        <v>2031</v>
      </c>
      <c r="P180" s="7">
        <f t="shared" si="63"/>
        <v>2032</v>
      </c>
      <c r="Q180" s="7">
        <f t="shared" si="63"/>
        <v>2033</v>
      </c>
      <c r="R180" s="7">
        <f t="shared" si="63"/>
        <v>2034</v>
      </c>
      <c r="S180" s="7">
        <f t="shared" si="63"/>
        <v>2035</v>
      </c>
      <c r="T180" s="7">
        <f t="shared" si="63"/>
        <v>2036</v>
      </c>
      <c r="U180" s="7">
        <f t="shared" si="63"/>
        <v>2037</v>
      </c>
      <c r="V180" s="7">
        <f t="shared" si="63"/>
        <v>2038</v>
      </c>
      <c r="W180" s="7">
        <f t="shared" si="63"/>
        <v>2039</v>
      </c>
      <c r="X180" s="7">
        <f t="shared" si="63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4">D30</f>
        <v>2231.314837545126</v>
      </c>
      <c r="C182" s="60">
        <f>B182*Předpoklady!$Y6</f>
        <v>2311.8152919153626</v>
      </c>
      <c r="D182" s="60">
        <f>C182*Předpoklady!$Y6</f>
        <v>2395.2200084026135</v>
      </c>
      <c r="E182" s="60">
        <f>D182*Předpoklady!$Y6</f>
        <v>2481.6337657750278</v>
      </c>
      <c r="F182" s="60">
        <f>E182*Předpoklady!$Y6</f>
        <v>2571.1651229658396</v>
      </c>
      <c r="G182" s="60">
        <f>F182*Předpoklady!$Y6</f>
        <v>2663.9265554526028</v>
      </c>
      <c r="H182" s="60">
        <f>G182*Předpoklady!$Y6</f>
        <v>2760.0345965566571</v>
      </c>
      <c r="I182" s="60">
        <f>H182*Předpoklady!$Y6</f>
        <v>2859.6099838403397</v>
      </c>
      <c r="J182" s="60">
        <f>I182*Předpoklady!$Y6</f>
        <v>2962.7778107858535</v>
      </c>
      <c r="K182" s="60">
        <f>J182*Předpoklady!$Y6</f>
        <v>3069.6676839463425</v>
      </c>
      <c r="L182" s="60">
        <f>K182*Předpoklady!$Y6</f>
        <v>3180.4138857666021</v>
      </c>
      <c r="M182" s="60">
        <f>L182*Předpoklady!$Y6</f>
        <v>3295.1555432779633</v>
      </c>
      <c r="N182" s="60">
        <f>M182*Předpoklady!$Y6</f>
        <v>3414.0368028792836</v>
      </c>
      <c r="O182" s="60">
        <f>N182*Předpoklady!$Y6</f>
        <v>3537.2070114236144</v>
      </c>
      <c r="P182" s="60">
        <f>O182*Předpoklady!$Y6</f>
        <v>3664.8209038380364</v>
      </c>
      <c r="Q182" s="60">
        <f>P182*Předpoklady!$Y6</f>
        <v>3797.0387975123695</v>
      </c>
      <c r="R182" s="60">
        <f>Q182*Předpoklady!$Y6</f>
        <v>3934.0267937009535</v>
      </c>
      <c r="S182" s="60">
        <f>R182*Předpoklady!$Y6</f>
        <v>4075.9569861905229</v>
      </c>
      <c r="T182" s="60">
        <f>S182*Předpoklady!$Y6</f>
        <v>4223.0076774963127</v>
      </c>
      <c r="U182" s="60">
        <f>T182*Předpoklady!$Y6</f>
        <v>4375.3636028580004</v>
      </c>
      <c r="V182" s="60">
        <f>U182*Předpoklady!$Y6</f>
        <v>4533.2161623168768</v>
      </c>
      <c r="W182" s="60">
        <f>V182*Předpoklady!$Y6</f>
        <v>4696.7636611658054</v>
      </c>
      <c r="X182" s="61">
        <f>W182*Předpoklady!$Y6</f>
        <v>4866.2115590740341</v>
      </c>
    </row>
    <row r="183" spans="1:24" x14ac:dyDescent="0.2">
      <c r="A183" s="15" t="s">
        <v>2</v>
      </c>
      <c r="B183" s="62">
        <f t="shared" si="64"/>
        <v>2337.0548033707864</v>
      </c>
      <c r="C183" s="11">
        <f>B183*Předpoklady!$Y7</f>
        <v>2404.3017035430403</v>
      </c>
      <c r="D183" s="11">
        <f>C183*Předpoklady!$Y7</f>
        <v>2473.4835799838247</v>
      </c>
      <c r="E183" s="11">
        <f>D183*Předpoklady!$Y7</f>
        <v>2544.6561101020634</v>
      </c>
      <c r="F183" s="11">
        <f>E183*Předpoklady!$Y7</f>
        <v>2617.876573380006</v>
      </c>
      <c r="G183" s="11">
        <f>F183*Předpoklady!$Y7</f>
        <v>2693.203897471617</v>
      </c>
      <c r="H183" s="11">
        <f>G183*Předpoklady!$Y7</f>
        <v>2770.6987056274124</v>
      </c>
      <c r="I183" s="11">
        <f>H183*Předpoklady!$Y7</f>
        <v>2850.4233654839059</v>
      </c>
      <c r="J183" s="11">
        <f>I183*Předpoklady!$Y7</f>
        <v>2932.4420392569336</v>
      </c>
      <c r="K183" s="11">
        <f>J183*Předpoklady!$Y7</f>
        <v>3016.8207353792536</v>
      </c>
      <c r="L183" s="11">
        <f>K183*Předpoklady!$Y7</f>
        <v>3103.6273616239732</v>
      </c>
      <c r="M183" s="11">
        <f>L183*Předpoklady!$Y7</f>
        <v>3192.9317797565636</v>
      </c>
      <c r="N183" s="11">
        <f>M183*Předpoklady!$Y7</f>
        <v>3284.8058617594415</v>
      </c>
      <c r="O183" s="11">
        <f>N183*Předpoklady!$Y7</f>
        <v>3379.3235476743689</v>
      </c>
      <c r="P183" s="11">
        <f>O183*Předpoklady!$Y7</f>
        <v>3476.5609051092219</v>
      </c>
      <c r="Q183" s="11">
        <f>P183*Předpoklady!$Y7</f>
        <v>3576.5961904570208</v>
      </c>
      <c r="R183" s="11">
        <f>Q183*Předpoklady!$Y7</f>
        <v>3679.5099118764874</v>
      </c>
      <c r="S183" s="11">
        <f>R183*Předpoklady!$Y7</f>
        <v>3785.3848940848188</v>
      </c>
      <c r="T183" s="11">
        <f>S183*Předpoklady!$Y7</f>
        <v>3894.3063450148225</v>
      </c>
      <c r="U183" s="11">
        <f>T183*Předpoklady!$Y7</f>
        <v>4006.3619243900566</v>
      </c>
      <c r="V183" s="11">
        <f>U183*Předpoklady!$Y7</f>
        <v>4121.6418142731663</v>
      </c>
      <c r="W183" s="11">
        <f>V183*Předpoklady!$Y7</f>
        <v>4240.238791644193</v>
      </c>
      <c r="X183" s="12">
        <f>W183*Předpoklady!$Y7</f>
        <v>4362.2483030672665</v>
      </c>
    </row>
    <row r="184" spans="1:24" x14ac:dyDescent="0.2">
      <c r="A184" s="15" t="s">
        <v>3</v>
      </c>
      <c r="B184" s="62">
        <f t="shared" si="64"/>
        <v>2683.302817403709</v>
      </c>
      <c r="C184" s="11">
        <f>B184*Předpoklady!$Y8</f>
        <v>2728.7426594654253</v>
      </c>
      <c r="D184" s="11">
        <f>C184*Předpoklady!$Y8</f>
        <v>2774.9519932271473</v>
      </c>
      <c r="E184" s="11">
        <f>D184*Předpoklady!$Y8</f>
        <v>2821.9438494884885</v>
      </c>
      <c r="F184" s="11">
        <f>E184*Předpoklady!$Y8</f>
        <v>2869.7314797164695</v>
      </c>
      <c r="G184" s="11">
        <f>F184*Předpoklady!$Y8</f>
        <v>2918.3283597823665</v>
      </c>
      <c r="H184" s="11">
        <f>G184*Předpoklady!$Y8</f>
        <v>2967.7481937618377</v>
      </c>
      <c r="I184" s="11">
        <f>H184*Předpoklady!$Y8</f>
        <v>3018.0049177994038</v>
      </c>
      <c r="J184" s="11">
        <f>I184*Předpoklady!$Y8</f>
        <v>3069.1127040383712</v>
      </c>
      <c r="K184" s="11">
        <f>J184*Předpoklady!$Y8</f>
        <v>3121.0859646173053</v>
      </c>
      <c r="L184" s="11">
        <f>K184*Předpoklady!$Y8</f>
        <v>3173.93935573418</v>
      </c>
      <c r="M184" s="11">
        <f>L184*Předpoklady!$Y8</f>
        <v>3227.6877817793529</v>
      </c>
      <c r="N184" s="11">
        <f>M184*Předpoklady!$Y8</f>
        <v>3282.3463995385273</v>
      </c>
      <c r="O184" s="11">
        <f>N184*Předpoklady!$Y8</f>
        <v>3337.9306224668908</v>
      </c>
      <c r="P184" s="11">
        <f>O184*Předpoklady!$Y8</f>
        <v>3394.4561250356314</v>
      </c>
      <c r="Q184" s="11">
        <f>P184*Předpoklady!$Y8</f>
        <v>3451.9388471520592</v>
      </c>
      <c r="R184" s="11">
        <f>Q184*Předpoklady!$Y8</f>
        <v>3510.3949986545804</v>
      </c>
      <c r="S184" s="11">
        <f>R184*Předpoklady!$Y8</f>
        <v>3569.84106388379</v>
      </c>
      <c r="T184" s="11">
        <f>S184*Předpoklady!$Y8</f>
        <v>3630.2938063309734</v>
      </c>
      <c r="U184" s="11">
        <f>T184*Předpoklady!$Y8</f>
        <v>3691.7702733653268</v>
      </c>
      <c r="V184" s="11">
        <f>U184*Předpoklady!$Y8</f>
        <v>3754.2878010412278</v>
      </c>
      <c r="W184" s="11">
        <f>V184*Předpoklady!$Y8</f>
        <v>3817.8640189869175</v>
      </c>
      <c r="X184" s="12">
        <f>W184*Předpoklady!$Y8</f>
        <v>3882.5168553759659</v>
      </c>
    </row>
    <row r="185" spans="1:24" x14ac:dyDescent="0.2">
      <c r="A185" s="15" t="s">
        <v>4</v>
      </c>
      <c r="B185" s="62">
        <f t="shared" si="64"/>
        <v>2923.4341824862217</v>
      </c>
      <c r="C185" s="11">
        <f>B185*Předpoklady!$Y9</f>
        <v>3047.1506633994836</v>
      </c>
      <c r="D185" s="11">
        <f>C185*Předpoklady!$Y9</f>
        <v>3176.1026880924742</v>
      </c>
      <c r="E185" s="11">
        <f>D185*Předpoklady!$Y9</f>
        <v>3310.5118189509571</v>
      </c>
      <c r="F185" s="11">
        <f>E185*Předpoklady!$Y9</f>
        <v>3450.6089946342699</v>
      </c>
      <c r="G185" s="11">
        <f>F185*Předpoklady!$Y9</f>
        <v>3596.6349268687859</v>
      </c>
      <c r="H185" s="11">
        <f>G185*Předpoklady!$Y9</f>
        <v>3748.8405140332338</v>
      </c>
      <c r="I185" s="11">
        <f>H185*Předpoklady!$Y9</f>
        <v>3907.4872722464888</v>
      </c>
      <c r="J185" s="11">
        <f>I185*Předpoklady!$Y9</f>
        <v>4072.847784698517</v>
      </c>
      <c r="K185" s="11">
        <f>J185*Předpoklady!$Y9</f>
        <v>4245.206169996507</v>
      </c>
      <c r="L185" s="11">
        <f>K185*Předpoklady!$Y9</f>
        <v>4424.85857033089</v>
      </c>
      <c r="M185" s="11">
        <f>L185*Předpoklady!$Y9</f>
        <v>4612.1136602999986</v>
      </c>
      <c r="N185" s="11">
        <f>M185*Předpoklady!$Y9</f>
        <v>4807.293177267622</v>
      </c>
      <c r="O185" s="11">
        <f>N185*Předpoklady!$Y9</f>
        <v>5010.7324741647017</v>
      </c>
      <c r="P185" s="11">
        <f>O185*Předpoklady!$Y9</f>
        <v>5222.781095684978</v>
      </c>
      <c r="Q185" s="11">
        <f>P185*Předpoklady!$Y9</f>
        <v>5443.8033788645998</v>
      </c>
      <c r="R185" s="11">
        <f>Q185*Předpoklady!$Y9</f>
        <v>5674.1790790775904</v>
      </c>
      <c r="S185" s="11">
        <f>R185*Předpoklady!$Y9</f>
        <v>5914.3040225227442</v>
      </c>
      <c r="T185" s="11">
        <f>S185*Předpoklady!$Y9</f>
        <v>6164.5907863230486</v>
      </c>
      <c r="U185" s="11">
        <f>T185*Předpoklady!$Y9</f>
        <v>6425.469407406149</v>
      </c>
      <c r="V185" s="11">
        <f>U185*Předpoklady!$Y9</f>
        <v>6697.3881213838522</v>
      </c>
      <c r="W185" s="11">
        <f>V185*Předpoklady!$Y9</f>
        <v>6980.8141327001849</v>
      </c>
      <c r="X185" s="12">
        <f>W185*Předpoklady!$Y9</f>
        <v>7276.23441737126</v>
      </c>
    </row>
    <row r="186" spans="1:24" x14ac:dyDescent="0.2">
      <c r="A186" s="15" t="s">
        <v>5</v>
      </c>
      <c r="B186" s="62">
        <f t="shared" si="64"/>
        <v>2772.1529622605731</v>
      </c>
      <c r="C186" s="11">
        <f>B186*Předpoklady!$Y10</f>
        <v>2905.2106128634387</v>
      </c>
      <c r="D186" s="11">
        <f>C186*Předpoklady!$Y10</f>
        <v>3044.6547575108161</v>
      </c>
      <c r="E186" s="11">
        <f>D186*Předpoklady!$Y10</f>
        <v>3190.7919348045511</v>
      </c>
      <c r="F186" s="11">
        <f>E186*Předpoklady!$Y10</f>
        <v>3343.9433965700141</v>
      </c>
      <c r="G186" s="11">
        <f>F186*Předpoklady!$Y10</f>
        <v>3504.4458140606221</v>
      </c>
      <c r="H186" s="11">
        <f>G186*Předpoklady!$Y10</f>
        <v>3672.6520180587268</v>
      </c>
      <c r="I186" s="11">
        <f>H186*Předpoklady!$Y10</f>
        <v>3848.9317744998261</v>
      </c>
      <c r="J186" s="11">
        <f>I186*Předpoklady!$Y10</f>
        <v>4033.6725973251455</v>
      </c>
      <c r="K186" s="11">
        <f>J186*Předpoklady!$Y10</f>
        <v>4227.2806003494725</v>
      </c>
      <c r="L186" s="11">
        <f>K186*Předpoklady!$Y10</f>
        <v>4430.1813900169009</v>
      </c>
      <c r="M186" s="11">
        <f>L186*Předpoklady!$Y10</f>
        <v>4642.821001007017</v>
      </c>
      <c r="N186" s="11">
        <f>M186*Předpoklady!$Y10</f>
        <v>4865.6668767482597</v>
      </c>
      <c r="O186" s="11">
        <f>N186*Předpoklady!$Y10</f>
        <v>5099.2088969939123</v>
      </c>
      <c r="P186" s="11">
        <f>O186*Předpoklady!$Y10</f>
        <v>5343.9604547196304</v>
      </c>
      <c r="Q186" s="11">
        <f>P186*Předpoklady!$Y10</f>
        <v>5600.4595847098381</v>
      </c>
      <c r="R186" s="11">
        <f>Q186*Předpoklady!$Y10</f>
        <v>5869.2701463139583</v>
      </c>
      <c r="S186" s="11">
        <f>R186*Předpoklady!$Y10</f>
        <v>6150.9830629725102</v>
      </c>
      <c r="T186" s="11">
        <f>S186*Předpoklady!$Y10</f>
        <v>6446.2176212379172</v>
      </c>
      <c r="U186" s="11">
        <f>T186*Předpoklady!$Y10</f>
        <v>6755.6228321456429</v>
      </c>
      <c r="V186" s="11">
        <f>U186*Předpoklady!$Y10</f>
        <v>7079.878857928351</v>
      </c>
      <c r="W186" s="11">
        <f>V186*Předpoklady!$Y10</f>
        <v>7419.698507209413</v>
      </c>
      <c r="X186" s="12">
        <f>W186*Předpoklady!$Y10</f>
        <v>7775.8288019626334</v>
      </c>
    </row>
    <row r="187" spans="1:24" x14ac:dyDescent="0.2">
      <c r="A187" s="15" t="s">
        <v>6</v>
      </c>
      <c r="B187" s="62">
        <f t="shared" si="64"/>
        <v>3260.6388724156736</v>
      </c>
      <c r="C187" s="11">
        <f>B187*Předpoklady!$Y11</f>
        <v>3417.8806062089079</v>
      </c>
      <c r="D187" s="11">
        <f>C187*Předpoklady!$Y11</f>
        <v>3582.7051983970014</v>
      </c>
      <c r="E187" s="11">
        <f>D187*Předpoklady!$Y11</f>
        <v>3755.4783263357645</v>
      </c>
      <c r="F187" s="11">
        <f>E187*Předpoklady!$Y11</f>
        <v>3936.5833018826143</v>
      </c>
      <c r="G187" s="11">
        <f>F187*Předpoklady!$Y11</f>
        <v>4126.4219218064845</v>
      </c>
      <c r="H187" s="11">
        <f>G187*Předpoklady!$Y11</f>
        <v>4325.4153592080811</v>
      </c>
      <c r="I187" s="11">
        <f>H187*Předpoklady!$Y11</f>
        <v>4534.0050979281741</v>
      </c>
      <c r="J187" s="11">
        <f>I187*Předpoklady!$Y11</f>
        <v>4752.6539120169919</v>
      </c>
      <c r="K187" s="11">
        <f>J187*Předpoklady!$Y11</f>
        <v>4981.8468924377557</v>
      </c>
      <c r="L187" s="11">
        <f>K187*Předpoklady!$Y11</f>
        <v>5222.0925232821774</v>
      </c>
      <c r="M187" s="11">
        <f>L187*Předpoklady!$Y11</f>
        <v>5473.9238098856003</v>
      </c>
      <c r="N187" s="11">
        <f>M187*Předpoklady!$Y11</f>
        <v>5737.8994613446039</v>
      </c>
      <c r="O187" s="11">
        <f>N187*Předpoklady!$Y11</f>
        <v>6014.6051300605814</v>
      </c>
      <c r="P187" s="11">
        <f>O187*Předpoklady!$Y11</f>
        <v>6304.6547110593328</v>
      </c>
      <c r="Q187" s="11">
        <f>P187*Předpoklady!$Y11</f>
        <v>6608.6917039693135</v>
      </c>
      <c r="R187" s="11">
        <f>Q187*Předpoklady!$Y11</f>
        <v>6927.3906406802116</v>
      </c>
      <c r="S187" s="11">
        <f>R187*Předpoklady!$Y11</f>
        <v>7261.4585818492315</v>
      </c>
      <c r="T187" s="11">
        <f>S187*Předpoklady!$Y11</f>
        <v>7611.6366855752094</v>
      </c>
      <c r="U187" s="11">
        <f>T187*Předpoklady!$Y11</f>
        <v>7978.7018517208007</v>
      </c>
      <c r="V187" s="11">
        <f>U187*Předpoklady!$Y11</f>
        <v>8363.4684455308034</v>
      </c>
      <c r="W187" s="11">
        <f>V187*Předpoklady!$Y11</f>
        <v>8766.790104370617</v>
      </c>
      <c r="X187" s="12">
        <f>W187*Předpoklady!$Y11</f>
        <v>9189.561631593233</v>
      </c>
    </row>
    <row r="188" spans="1:24" x14ac:dyDescent="0.2">
      <c r="A188" s="15" t="s">
        <v>7</v>
      </c>
      <c r="B188" s="62">
        <f t="shared" si="64"/>
        <v>3313.3764873174514</v>
      </c>
      <c r="C188" s="11">
        <f>B188*Předpoklady!$Y12</f>
        <v>3452.8927235809374</v>
      </c>
      <c r="D188" s="11">
        <f>C188*Předpoklady!$Y12</f>
        <v>3598.2835654787768</v>
      </c>
      <c r="E188" s="11">
        <f>D188*Předpoklady!$Y12</f>
        <v>3749.7963748398392</v>
      </c>
      <c r="F188" s="11">
        <f>E188*Předpoklady!$Y12</f>
        <v>3907.6889291494981</v>
      </c>
      <c r="G188" s="11">
        <f>F188*Předpoklady!$Y12</f>
        <v>4072.2298601213415</v>
      </c>
      <c r="H188" s="11">
        <f>G188*Předpoklady!$Y12</f>
        <v>4243.6991107358062</v>
      </c>
      <c r="I188" s="11">
        <f>H188*Předpoklady!$Y12</f>
        <v>4422.3884115233259</v>
      </c>
      <c r="J188" s="11">
        <f>I188*Předpoklady!$Y12</f>
        <v>4608.6017769023138</v>
      </c>
      <c r="K188" s="11">
        <f>J188*Předpoklady!$Y12</f>
        <v>4802.6560224164368</v>
      </c>
      <c r="L188" s="11">
        <f>K188*Předpoklady!$Y12</f>
        <v>5004.8813037511827</v>
      </c>
      <c r="M188" s="11">
        <f>L188*Předpoklady!$Y12</f>
        <v>5215.6216784467779</v>
      </c>
      <c r="N188" s="11">
        <f>M188*Předpoklady!$Y12</f>
        <v>5435.2356912631312</v>
      </c>
      <c r="O188" s="11">
        <f>N188*Předpoklady!$Y12</f>
        <v>5664.0969841927281</v>
      </c>
      <c r="P188" s="11">
        <f>O188*Předpoklady!$Y12</f>
        <v>5902.5949321593089</v>
      </c>
      <c r="Q188" s="11">
        <f>P188*Předpoklady!$Y12</f>
        <v>6151.1353054838974</v>
      </c>
      <c r="R188" s="11">
        <f>Q188*Předpoklady!$Y12</f>
        <v>6410.1409602452604</v>
      </c>
      <c r="S188" s="11">
        <f>R188*Předpoklady!$Y12</f>
        <v>6680.0525577093558</v>
      </c>
      <c r="T188" s="11">
        <f>S188*Předpoklady!$Y12</f>
        <v>6961.3293140517717</v>
      </c>
      <c r="U188" s="11">
        <f>T188*Předpoklady!$Y12</f>
        <v>7254.4497816487055</v>
      </c>
      <c r="V188" s="11">
        <f>U188*Předpoklady!$Y12</f>
        <v>7559.9126632657335</v>
      </c>
      <c r="W188" s="11">
        <f>V188*Předpoklady!$Y12</f>
        <v>7878.237660529604</v>
      </c>
      <c r="X188" s="12">
        <f>W188*Předpoklady!$Y12</f>
        <v>8209.9663581266032</v>
      </c>
    </row>
    <row r="189" spans="1:24" x14ac:dyDescent="0.2">
      <c r="A189" s="15" t="s">
        <v>8</v>
      </c>
      <c r="B189" s="62">
        <f t="shared" si="64"/>
        <v>3308.2031586982721</v>
      </c>
      <c r="C189" s="11">
        <f>B189*Předpoklady!$Y13</f>
        <v>3482.7327914302041</v>
      </c>
      <c r="D189" s="11">
        <f>C189*Předpoklady!$Y13</f>
        <v>3666.470018508769</v>
      </c>
      <c r="E189" s="11">
        <f>D189*Předpoklady!$Y13</f>
        <v>3859.9006015340174</v>
      </c>
      <c r="F189" s="11">
        <f>E189*Předpoklady!$Y13</f>
        <v>4063.5359292484654</v>
      </c>
      <c r="G189" s="11">
        <f>F189*Předpoklady!$Y13</f>
        <v>4277.9143695386338</v>
      </c>
      <c r="H189" s="11">
        <f>G189*Předpoklady!$Y13</f>
        <v>4503.6026927636249</v>
      </c>
      <c r="I189" s="11">
        <f>H189*Předpoklady!$Y13</f>
        <v>4741.197570173711</v>
      </c>
      <c r="J189" s="11">
        <f>I189*Předpoklady!$Y13</f>
        <v>4991.3271513804311</v>
      </c>
      <c r="K189" s="11">
        <f>J189*Předpoklady!$Y13</f>
        <v>5254.6527250486834</v>
      </c>
      <c r="L189" s="11">
        <f>K189*Předpoklady!$Y13</f>
        <v>5531.8704672013309</v>
      </c>
      <c r="M189" s="11">
        <f>L189*Předpoklady!$Y13</f>
        <v>5823.7132817584543</v>
      </c>
      <c r="N189" s="11">
        <f>M189*Předpoklady!$Y13</f>
        <v>6130.9527381772432</v>
      </c>
      <c r="O189" s="11">
        <f>N189*Předpoklady!$Y13</f>
        <v>6454.401111315231</v>
      </c>
      <c r="P189" s="11">
        <f>O189*Předpoklady!$Y13</f>
        <v>6794.9135289098249</v>
      </c>
      <c r="Q189" s="11">
        <f>P189*Předpoklady!$Y13</f>
        <v>7153.3902323516131</v>
      </c>
      <c r="R189" s="11">
        <f>Q189*Předpoklady!$Y13</f>
        <v>7530.7789567284362</v>
      </c>
      <c r="S189" s="11">
        <f>R189*Předpoklady!$Y13</f>
        <v>7928.0774364325516</v>
      </c>
      <c r="T189" s="11">
        <f>S189*Předpoklady!$Y13</f>
        <v>8346.3360429551776</v>
      </c>
      <c r="U189" s="11">
        <f>T189*Předpoklady!$Y13</f>
        <v>8786.6605618421727</v>
      </c>
      <c r="V189" s="11">
        <f>U189*Předpoklady!$Y13</f>
        <v>9250.2151161525217</v>
      </c>
      <c r="W189" s="11">
        <f>V189*Předpoklady!$Y13</f>
        <v>9738.2252441486271</v>
      </c>
      <c r="X189" s="12">
        <f>W189*Předpoklady!$Y13</f>
        <v>10251.981139355154</v>
      </c>
    </row>
    <row r="190" spans="1:24" x14ac:dyDescent="0.2">
      <c r="A190" s="15" t="s">
        <v>9</v>
      </c>
      <c r="B190" s="62">
        <f t="shared" si="64"/>
        <v>3052.5453810096164</v>
      </c>
      <c r="C190" s="11">
        <f>B190*Předpoklady!$Y14</f>
        <v>3203.465212673952</v>
      </c>
      <c r="D190" s="11">
        <f>C190*Předpoklady!$Y14</f>
        <v>3361.8466191051325</v>
      </c>
      <c r="E190" s="11">
        <f>D190*Předpoklady!$Y14</f>
        <v>3528.058505419121</v>
      </c>
      <c r="F190" s="11">
        <f>E190*Předpoklady!$Y14</f>
        <v>3702.48801564107</v>
      </c>
      <c r="G190" s="11">
        <f>F190*Předpoklady!$Y14</f>
        <v>3885.5414344488704</v>
      </c>
      <c r="H190" s="11">
        <f>G190*Předpoklady!$Y14</f>
        <v>4077.6451334994881</v>
      </c>
      <c r="I190" s="11">
        <f>H190*Předpoklady!$Y14</f>
        <v>4279.2465645422917</v>
      </c>
      <c r="J190" s="11">
        <f>I190*Předpoklady!$Y14</f>
        <v>4490.8153016325505</v>
      </c>
      <c r="K190" s="11">
        <f>J190*Předpoklady!$Y14</f>
        <v>4712.8441348726456</v>
      </c>
      <c r="L190" s="11">
        <f>K190*Předpoklady!$Y14</f>
        <v>4945.8502182285574</v>
      </c>
      <c r="M190" s="11">
        <f>L190*Předpoklady!$Y14</f>
        <v>5190.3762740951515</v>
      </c>
      <c r="N190" s="11">
        <f>M190*Předpoklady!$Y14</f>
        <v>5446.9918574159528</v>
      </c>
      <c r="O190" s="11">
        <f>N190*Předpoklady!$Y14</f>
        <v>5716.2946823018283</v>
      </c>
      <c r="P190" s="11">
        <f>O190*Předpoklady!$Y14</f>
        <v>5998.9120142385582</v>
      </c>
      <c r="Q190" s="11">
        <f>P190*Předpoklady!$Y14</f>
        <v>6295.5021311260589</v>
      </c>
      <c r="R190" s="11">
        <f>Q190*Předpoklady!$Y14</f>
        <v>6606.7558565523332</v>
      </c>
      <c r="S190" s="11">
        <f>R190*Předpoklady!$Y14</f>
        <v>6933.3981688734875</v>
      </c>
      <c r="T190" s="11">
        <f>S190*Předpoklady!$Y14</f>
        <v>7276.1898898477093</v>
      </c>
      <c r="U190" s="11">
        <f>T190*Předpoklady!$Y14</f>
        <v>7635.9294567564102</v>
      </c>
      <c r="V190" s="11">
        <f>U190*Předpoklady!$Y14</f>
        <v>8013.4547821401929</v>
      </c>
      <c r="W190" s="11">
        <f>V190*Předpoklady!$Y14</f>
        <v>8409.6452054813726</v>
      </c>
      <c r="X190" s="12">
        <f>W190*Předpoklady!$Y14</f>
        <v>8825.4235413789556</v>
      </c>
    </row>
    <row r="191" spans="1:24" x14ac:dyDescent="0.2">
      <c r="A191" s="15" t="s">
        <v>10</v>
      </c>
      <c r="B191" s="62">
        <f t="shared" si="64"/>
        <v>2823.3252605728167</v>
      </c>
      <c r="C191" s="11">
        <f>B191*Předpoklady!$Y15</f>
        <v>2962.9801958285866</v>
      </c>
      <c r="D191" s="11">
        <f>C191*Předpoklady!$Y15</f>
        <v>3109.5431204732008</v>
      </c>
      <c r="E191" s="11">
        <f>D191*Předpoklady!$Y15</f>
        <v>3263.3557361250737</v>
      </c>
      <c r="F191" s="11">
        <f>E191*Předpoklady!$Y15</f>
        <v>3424.7766465704499</v>
      </c>
      <c r="G191" s="11">
        <f>F191*Předpoklady!$Y15</f>
        <v>3594.1821938240564</v>
      </c>
      <c r="H191" s="11">
        <f>G191*Předpoklady!$Y15</f>
        <v>3771.9673355452414</v>
      </c>
      <c r="I191" s="11">
        <f>H191*Předpoklady!$Y15</f>
        <v>3958.5465658552394</v>
      </c>
      <c r="J191" s="11">
        <f>I191*Předpoklady!$Y15</f>
        <v>4154.3548817023839</v>
      </c>
      <c r="K191" s="11">
        <f>J191*Předpoklady!$Y15</f>
        <v>4359.8487970282886</v>
      </c>
      <c r="L191" s="11">
        <f>K191*Předpoklady!$Y15</f>
        <v>4575.5074070994497</v>
      </c>
      <c r="M191" s="11">
        <f>L191*Předpoklady!$Y15</f>
        <v>4801.8335054856934</v>
      </c>
      <c r="N191" s="11">
        <f>M191*Předpoklady!$Y15</f>
        <v>5039.3547562896247</v>
      </c>
      <c r="O191" s="11">
        <f>N191*Předpoklady!$Y15</f>
        <v>5288.6249243600578</v>
      </c>
      <c r="P191" s="11">
        <f>O191*Předpoklady!$Y15</f>
        <v>5550.2251663575762</v>
      </c>
      <c r="Q191" s="11">
        <f>P191*Předpoklady!$Y15</f>
        <v>5824.7653856822708</v>
      </c>
      <c r="R191" s="11">
        <f>Q191*Předpoklady!$Y15</f>
        <v>6112.8856544225673</v>
      </c>
      <c r="S191" s="11">
        <f>R191*Předpoklady!$Y15</f>
        <v>6415.2577056403234</v>
      </c>
      <c r="T191" s="11">
        <f>S191*Předpoklady!$Y15</f>
        <v>6732.5864994713638</v>
      </c>
      <c r="U191" s="11">
        <f>T191*Předpoklady!$Y15</f>
        <v>7065.6118666927023</v>
      </c>
      <c r="V191" s="11">
        <f>U191*Předpoklady!$Y15</f>
        <v>7415.1102335883288</v>
      </c>
      <c r="W191" s="11">
        <f>V191*Předpoklady!$Y15</f>
        <v>7781.8964321349586</v>
      </c>
      <c r="X191" s="12">
        <f>W191*Předpoklady!$Y15</f>
        <v>8166.8255997280758</v>
      </c>
    </row>
    <row r="192" spans="1:24" x14ac:dyDescent="0.2">
      <c r="A192" s="15" t="s">
        <v>11</v>
      </c>
      <c r="B192" s="62">
        <f t="shared" si="64"/>
        <v>2644.003130072264</v>
      </c>
      <c r="C192" s="11">
        <f>B192*Předpoklady!$Y16</f>
        <v>2732.674377932125</v>
      </c>
      <c r="D192" s="11">
        <f>C192*Předpoklady!$Y16</f>
        <v>2824.3193704549926</v>
      </c>
      <c r="E192" s="11">
        <f>D192*Předpoklady!$Y16</f>
        <v>2919.037837345074</v>
      </c>
      <c r="F192" s="11">
        <f>E192*Předpoklady!$Y16</f>
        <v>3016.9328529158247</v>
      </c>
      <c r="G192" s="11">
        <f>F192*Předpoklady!$Y16</f>
        <v>3118.1109482572419</v>
      </c>
      <c r="H192" s="11">
        <f>G192*Předpoklady!$Y16</f>
        <v>3222.6822271648839</v>
      </c>
      <c r="I192" s="11">
        <f>H192*Předpoklady!$Y16</f>
        <v>3330.76048595677</v>
      </c>
      <c r="J192" s="11">
        <f>I192*Předpoklady!$Y16</f>
        <v>3442.4633373085503</v>
      </c>
      <c r="K192" s="11">
        <f>J192*Předpoklady!$Y16</f>
        <v>3557.9123382417029</v>
      </c>
      <c r="L192" s="11">
        <f>K192*Předpoklady!$Y16</f>
        <v>3677.2331224040367</v>
      </c>
      <c r="M192" s="11">
        <f>L192*Předpoklady!$Y16</f>
        <v>3800.5555367864536</v>
      </c>
      <c r="N192" s="11">
        <f>M192*Předpoklady!$Y16</f>
        <v>3928.0137830247431</v>
      </c>
      <c r="O192" s="11">
        <f>N192*Předpoklady!$Y16</f>
        <v>4059.7465634401801</v>
      </c>
      <c r="P192" s="11">
        <f>O192*Předpoklady!$Y16</f>
        <v>4195.8972319778477</v>
      </c>
      <c r="Q192" s="11">
        <f>P192*Předpoklady!$Y16</f>
        <v>4336.6139502069382</v>
      </c>
      <c r="R192" s="11">
        <f>Q192*Předpoklady!$Y16</f>
        <v>4482.0498485528005</v>
      </c>
      <c r="S192" s="11">
        <f>R192*Předpoklady!$Y16</f>
        <v>4632.3631929361773</v>
      </c>
      <c r="T192" s="11">
        <f>S192*Předpoklady!$Y16</f>
        <v>4787.7175570009867</v>
      </c>
      <c r="U192" s="11">
        <f>T192*Předpoklady!$Y16</f>
        <v>4948.2820001180571</v>
      </c>
      <c r="V192" s="11">
        <f>U192*Předpoklady!$Y16</f>
        <v>5114.2312513585293</v>
      </c>
      <c r="W192" s="11">
        <f>V192*Předpoklady!$Y16</f>
        <v>5285.7458996371288</v>
      </c>
      <c r="X192" s="12">
        <f>W192*Předpoklady!$Y16</f>
        <v>5463.0125902322188</v>
      </c>
    </row>
    <row r="193" spans="1:24" x14ac:dyDescent="0.2">
      <c r="A193" s="15" t="s">
        <v>12</v>
      </c>
      <c r="B193" s="62">
        <f t="shared" si="64"/>
        <v>2516.3063935570499</v>
      </c>
      <c r="C193" s="11">
        <f>B193*Předpoklady!$Y17</f>
        <v>2617.9078273482442</v>
      </c>
      <c r="D193" s="11">
        <f>C193*Předpoklady!$Y17</f>
        <v>2723.611643653292</v>
      </c>
      <c r="E193" s="11">
        <f>D193*Předpoklady!$Y17</f>
        <v>2833.5834852359026</v>
      </c>
      <c r="F193" s="11">
        <f>E193*Předpoklady!$Y17</f>
        <v>2947.9956830525789</v>
      </c>
      <c r="G193" s="11">
        <f>F193*Předpoklady!$Y17</f>
        <v>3067.0275263031899</v>
      </c>
      <c r="H193" s="11">
        <f>G193*Předpoklady!$Y17</f>
        <v>3190.8655433854283</v>
      </c>
      <c r="I193" s="11">
        <f>H193*Předpoklady!$Y17</f>
        <v>3319.7037941934286</v>
      </c>
      <c r="J193" s="11">
        <f>I193*Předpoklady!$Y17</f>
        <v>3453.7441742185861</v>
      </c>
      <c r="K193" s="11">
        <f>J193*Předpoklady!$Y17</f>
        <v>3593.1967309291194</v>
      </c>
      <c r="L193" s="11">
        <f>K193*Předpoklady!$Y17</f>
        <v>3738.2799929241592</v>
      </c>
      <c r="M193" s="11">
        <f>L193*Předpoklady!$Y17</f>
        <v>3889.2213123781562</v>
      </c>
      <c r="N193" s="11">
        <f>M193*Předpoklady!$Y17</f>
        <v>4046.2572213122453</v>
      </c>
      <c r="O193" s="11">
        <f>N193*Předpoklady!$Y17</f>
        <v>4209.633802250848</v>
      </c>
      <c r="P193" s="11">
        <f>O193*Předpoklady!$Y17</f>
        <v>4379.6070738443595</v>
      </c>
      <c r="Q193" s="11">
        <f>P193*Předpoklady!$Y17</f>
        <v>4556.4433920622014</v>
      </c>
      <c r="R193" s="11">
        <f>Q193*Předpoklady!$Y17</f>
        <v>4740.4198675849293</v>
      </c>
      <c r="S193" s="11">
        <f>R193*Předpoklady!$Y17</f>
        <v>4931.824800049475</v>
      </c>
      <c r="T193" s="11">
        <f>S193*Předpoklady!$Y17</f>
        <v>5130.9581298279954</v>
      </c>
      <c r="U193" s="11">
        <f>T193*Předpoklady!$Y17</f>
        <v>5338.1319080482945</v>
      </c>
      <c r="V193" s="11">
        <f>U193*Předpoklady!$Y17</f>
        <v>5553.6707855923551</v>
      </c>
      <c r="W193" s="11">
        <f>V193*Předpoklady!$Y17</f>
        <v>5777.9125218392719</v>
      </c>
      <c r="X193" s="12">
        <f>W193*Předpoklady!$Y17</f>
        <v>6011.2085139498031</v>
      </c>
    </row>
    <row r="194" spans="1:24" x14ac:dyDescent="0.2">
      <c r="A194" s="15" t="s">
        <v>13</v>
      </c>
      <c r="B194" s="62">
        <f t="shared" si="64"/>
        <v>2257.8798877229779</v>
      </c>
      <c r="C194" s="11">
        <f>B194*Předpoklady!$Y18</f>
        <v>2327.0553533234961</v>
      </c>
      <c r="D194" s="11">
        <f>C194*Předpoklady!$Y18</f>
        <v>2398.3501721575799</v>
      </c>
      <c r="E194" s="11">
        <f>D194*Předpoklady!$Y18</f>
        <v>2471.8292756006763</v>
      </c>
      <c r="F194" s="11">
        <f>E194*Předpoklady!$Y18</f>
        <v>2547.5595843537731</v>
      </c>
      <c r="G194" s="11">
        <f>F194*Předpoklady!$Y18</f>
        <v>2625.6100693910694</v>
      </c>
      <c r="H194" s="11">
        <f>G194*Předpoklady!$Y18</f>
        <v>2706.0518147749231</v>
      </c>
      <c r="I194" s="11">
        <f>H194*Předpoklady!$Y18</f>
        <v>2788.9580823952797</v>
      </c>
      <c r="J194" s="11">
        <f>I194*Předpoklady!$Y18</f>
        <v>2874.4043786925486</v>
      </c>
      <c r="K194" s="11">
        <f>J194*Předpoklady!$Y18</f>
        <v>2962.468523424689</v>
      </c>
      <c r="L194" s="11">
        <f>K194*Předpoklady!$Y18</f>
        <v>3053.2307205411398</v>
      </c>
      <c r="M194" s="11">
        <f>L194*Předpoklady!$Y18</f>
        <v>3146.7736312281377</v>
      </c>
      <c r="N194" s="11">
        <f>M194*Předpoklady!$Y18</f>
        <v>3243.182449191951</v>
      </c>
      <c r="O194" s="11">
        <f>N194*Předpoklady!$Y18</f>
        <v>3342.544978248593</v>
      </c>
      <c r="P194" s="11">
        <f>O194*Předpoklady!$Y18</f>
        <v>3444.9517122906782</v>
      </c>
      <c r="Q194" s="11">
        <f>P194*Předpoklady!$Y18</f>
        <v>3550.4959177042515</v>
      </c>
      <c r="R194" s="11">
        <f>Q194*Předpoklady!$Y18</f>
        <v>3659.2737183106515</v>
      </c>
      <c r="S194" s="11">
        <f>R194*Předpoklady!$Y18</f>
        <v>3771.3841829107664</v>
      </c>
      <c r="T194" s="11">
        <f>S194*Předpoklady!$Y18</f>
        <v>3886.9294155114167</v>
      </c>
      <c r="U194" s="11">
        <f>T194*Předpoklady!$Y18</f>
        <v>4006.0146483160329</v>
      </c>
      <c r="V194" s="11">
        <f>U194*Předpoklady!$Y18</f>
        <v>4128.7483375643233</v>
      </c>
      <c r="W194" s="11">
        <f>V194*Předpoklady!$Y18</f>
        <v>4255.2422623082148</v>
      </c>
      <c r="X194" s="12">
        <f>W194*Předpoklady!$Y18</f>
        <v>4385.6116262140276</v>
      </c>
    </row>
    <row r="195" spans="1:24" x14ac:dyDescent="0.2">
      <c r="A195" s="15" t="s">
        <v>14</v>
      </c>
      <c r="B195" s="62">
        <f t="shared" si="64"/>
        <v>2131.4050312834711</v>
      </c>
      <c r="C195" s="11">
        <f>B195*Předpoklady!$Y19</f>
        <v>2188.601202773792</v>
      </c>
      <c r="D195" s="11">
        <f>C195*Předpoklady!$Y19</f>
        <v>2247.3322313115227</v>
      </c>
      <c r="E195" s="11">
        <f>D195*Předpoklady!$Y19</f>
        <v>2307.6393047261035</v>
      </c>
      <c r="F195" s="11">
        <f>E195*Předpoklady!$Y19</f>
        <v>2369.564716120783</v>
      </c>
      <c r="G195" s="11">
        <f>F195*Předpoklady!$Y19</f>
        <v>2433.1518935325985</v>
      </c>
      <c r="H195" s="11">
        <f>G195*Předpoklady!$Y19</f>
        <v>2498.4454303882785</v>
      </c>
      <c r="I195" s="11">
        <f>H195*Předpoklady!$Y19</f>
        <v>2565.4911167774326</v>
      </c>
      <c r="J195" s="11">
        <f>I195*Předpoklady!$Y19</f>
        <v>2634.3359715649513</v>
      </c>
      <c r="K195" s="11">
        <f>J195*Předpoklady!$Y19</f>
        <v>2705.0282753651436</v>
      </c>
      <c r="L195" s="11">
        <f>K195*Předpoklady!$Y19</f>
        <v>2777.6176044007352</v>
      </c>
      <c r="M195" s="11">
        <f>L195*Předpoklady!$Y19</f>
        <v>2852.1548652704687</v>
      </c>
      <c r="N195" s="11">
        <f>M195*Předpoklady!$Y19</f>
        <v>2928.6923306496928</v>
      </c>
      <c r="O195" s="11">
        <f>N195*Předpoklady!$Y19</f>
        <v>3007.2836759489755</v>
      </c>
      <c r="P195" s="11">
        <f>O195*Předpoklady!$Y19</f>
        <v>3087.9840169564486</v>
      </c>
      <c r="Q195" s="11">
        <f>P195*Předpoklady!$Y19</f>
        <v>3170.849948490285</v>
      </c>
      <c r="R195" s="11">
        <f>Q195*Předpoklady!$Y19</f>
        <v>3255.9395840884122</v>
      </c>
      <c r="S195" s="11">
        <f>R195*Předpoklady!$Y19</f>
        <v>3343.3125967632973</v>
      </c>
      <c r="T195" s="11">
        <f>S195*Předpoklady!$Y19</f>
        <v>3433.0302608503871</v>
      </c>
      <c r="U195" s="11">
        <f>T195*Předpoklady!$Y19</f>
        <v>3525.1554949795473</v>
      </c>
      <c r="V195" s="11">
        <f>U195*Předpoklady!$Y19</f>
        <v>3619.7529061996402</v>
      </c>
      <c r="W195" s="11">
        <f>V195*Předpoklady!$Y19</f>
        <v>3716.8888352871822</v>
      </c>
      <c r="X195" s="12">
        <f>W195*Předpoklady!$Y19</f>
        <v>3816.6314032708601</v>
      </c>
    </row>
    <row r="196" spans="1:24" x14ac:dyDescent="0.2">
      <c r="A196" s="15" t="s">
        <v>15</v>
      </c>
      <c r="B196" s="62">
        <f t="shared" si="64"/>
        <v>2032.0981084474906</v>
      </c>
      <c r="C196" s="11">
        <f>B196*Předpoklady!$Y20</f>
        <v>2108.1841487355659</v>
      </c>
      <c r="D196" s="11">
        <f>C196*Předpoklady!$Y20</f>
        <v>2187.1190108903875</v>
      </c>
      <c r="E196" s="11">
        <f>D196*Předpoklady!$Y20</f>
        <v>2269.0093608127922</v>
      </c>
      <c r="F196" s="11">
        <f>E196*Předpoklady!$Y20</f>
        <v>2353.965858199977</v>
      </c>
      <c r="G196" s="11">
        <f>F196*Předpoklady!$Y20</f>
        <v>2442.1033060816599</v>
      </c>
      <c r="H196" s="11">
        <f>G196*Předpoklady!$Y20</f>
        <v>2533.5408059551914</v>
      </c>
      <c r="I196" s="11">
        <f>H196*Předpoklady!$Y20</f>
        <v>2628.4019187292506</v>
      </c>
      <c r="J196" s="11">
        <f>I196*Předpoklady!$Y20</f>
        <v>2726.8148316936131</v>
      </c>
      <c r="K196" s="11">
        <f>J196*Předpoklady!$Y20</f>
        <v>2828.9125317406197</v>
      </c>
      <c r="L196" s="11">
        <f>K196*Předpoklady!$Y20</f>
        <v>2934.8329850724231</v>
      </c>
      <c r="M196" s="11">
        <f>L196*Předpoklady!$Y20</f>
        <v>3044.7193236368503</v>
      </c>
      <c r="N196" s="11">
        <f>M196*Předpoklady!$Y20</f>
        <v>3158.72003854382</v>
      </c>
      <c r="O196" s="11">
        <f>N196*Předpoklady!$Y20</f>
        <v>3276.9891807236777</v>
      </c>
      <c r="P196" s="11">
        <f>O196*Předpoklady!$Y20</f>
        <v>3399.686569098601</v>
      </c>
      <c r="Q196" s="11">
        <f>P196*Předpoklady!$Y20</f>
        <v>3526.9780065483833</v>
      </c>
      <c r="R196" s="11">
        <f>Q196*Předpoklady!$Y20</f>
        <v>3659.035503962431</v>
      </c>
      <c r="S196" s="11">
        <f>R196*Předpoklady!$Y20</f>
        <v>3796.0375126807407</v>
      </c>
      <c r="T196" s="11">
        <f>S196*Předpoklady!$Y20</f>
        <v>3938.1691656379558</v>
      </c>
      <c r="U196" s="11">
        <f>T196*Předpoklady!$Y20</f>
        <v>4085.6225275363672</v>
      </c>
      <c r="V196" s="11">
        <f>U196*Předpoklady!$Y20</f>
        <v>4238.596854385918</v>
      </c>
      <c r="W196" s="11">
        <f>V196*Předpoklady!$Y20</f>
        <v>4397.2988627619325</v>
      </c>
      <c r="X196" s="12">
        <f>W196*Předpoklady!$Y20</f>
        <v>4561.9430091444237</v>
      </c>
    </row>
    <row r="197" spans="1:24" x14ac:dyDescent="0.2">
      <c r="A197" s="15" t="s">
        <v>16</v>
      </c>
      <c r="B197" s="62">
        <f t="shared" si="64"/>
        <v>1942.9159071146264</v>
      </c>
      <c r="C197" s="11">
        <f>B197*Předpoklady!$Y21</f>
        <v>2013.1442650687843</v>
      </c>
      <c r="D197" s="11">
        <f>C197*Předpoklady!$Y21</f>
        <v>2085.911087113373</v>
      </c>
      <c r="E197" s="11">
        <f>D197*Předpoklady!$Y21</f>
        <v>2161.3081282050243</v>
      </c>
      <c r="F197" s="11">
        <f>E197*Předpoklady!$Y21</f>
        <v>2239.4304598617896</v>
      </c>
      <c r="G197" s="11">
        <f>F197*Předpoklady!$Y21</f>
        <v>2320.376590043089</v>
      </c>
      <c r="H197" s="11">
        <f>G197*Předpoklady!$Y21</f>
        <v>2404.248587362827</v>
      </c>
      <c r="I197" s="11">
        <f>H197*Předpoklady!$Y21</f>
        <v>2491.1522097922939</v>
      </c>
      <c r="J197" s="11">
        <f>I197*Předpoklady!$Y21</f>
        <v>2581.1970380151465</v>
      </c>
      <c r="K197" s="11">
        <f>J197*Předpoklady!$Y21</f>
        <v>2674.4966136026169</v>
      </c>
      <c r="L197" s="11">
        <f>K197*Předpoklady!$Y21</f>
        <v>2771.1685821831834</v>
      </c>
      <c r="M197" s="11">
        <f>L197*Předpoklady!$Y21</f>
        <v>2871.3348417872307</v>
      </c>
      <c r="N197" s="11">
        <f>M197*Předpoklady!$Y21</f>
        <v>2975.1216965537569</v>
      </c>
      <c r="O197" s="11">
        <f>N197*Předpoklady!$Y21</f>
        <v>3082.660015992938</v>
      </c>
      <c r="P197" s="11">
        <f>O197*Předpoklady!$Y21</f>
        <v>3194.0854000053764</v>
      </c>
      <c r="Q197" s="11">
        <f>P197*Předpoklady!$Y21</f>
        <v>3309.5383498661104</v>
      </c>
      <c r="R197" s="11">
        <f>Q197*Předpoklady!$Y21</f>
        <v>3429.1644453889867</v>
      </c>
      <c r="S197" s="11">
        <f>R197*Předpoklady!$Y21</f>
        <v>3553.114528494792</v>
      </c>
      <c r="T197" s="11">
        <f>S197*Předpoklady!$Y21</f>
        <v>3681.5448934146102</v>
      </c>
      <c r="U197" s="11">
        <f>T197*Předpoklady!$Y21</f>
        <v>3814.6174837682438</v>
      </c>
      <c r="V197" s="11">
        <f>U197*Předpoklady!$Y21</f>
        <v>3952.5000967662031</v>
      </c>
      <c r="W197" s="11">
        <f>V197*Předpoklady!$Y21</f>
        <v>4095.3665947927511</v>
      </c>
      <c r="X197" s="12">
        <f>W197*Předpoklady!$Y21</f>
        <v>4243.3971246367983</v>
      </c>
    </row>
    <row r="198" spans="1:24" x14ac:dyDescent="0.2">
      <c r="A198" s="15" t="s">
        <v>17</v>
      </c>
      <c r="B198" s="62">
        <f t="shared" si="64"/>
        <v>1874.7173280423281</v>
      </c>
      <c r="C198" s="11">
        <f>B198*Předpoklady!$Y22</f>
        <v>1959.0146706401683</v>
      </c>
      <c r="D198" s="11">
        <f>C198*Předpoklady!$Y22</f>
        <v>2047.1024737318464</v>
      </c>
      <c r="E198" s="11">
        <f>D198*Předpoklady!$Y22</f>
        <v>2139.1511767441884</v>
      </c>
      <c r="F198" s="11">
        <f>E198*Předpoklady!$Y22</f>
        <v>2235.3388829744827</v>
      </c>
      <c r="G198" s="11">
        <f>F198*Předpoklady!$Y22</f>
        <v>2335.8517041991868</v>
      </c>
      <c r="H198" s="11">
        <f>G198*Předpoklady!$Y22</f>
        <v>2440.8841207780888</v>
      </c>
      <c r="I198" s="11">
        <f>H198*Předpoklady!$Y22</f>
        <v>2550.6393579506835</v>
      </c>
      <c r="J198" s="11">
        <f>I198*Předpoklady!$Y22</f>
        <v>2665.3297790528504</v>
      </c>
      <c r="K198" s="11">
        <f>J198*Předpoklady!$Y22</f>
        <v>2785.177296414663</v>
      </c>
      <c r="L198" s="11">
        <f>K198*Předpoklady!$Y22</f>
        <v>2910.4138007343649</v>
      </c>
      <c r="M198" s="11">
        <f>L198*Předpoklady!$Y22</f>
        <v>3041.2816097593036</v>
      </c>
      <c r="N198" s="11">
        <f>M198*Předpoklady!$Y22</f>
        <v>3178.0339371419641</v>
      </c>
      <c r="O198" s="11">
        <f>N198*Předpoklady!$Y22</f>
        <v>3320.9353823782831</v>
      </c>
      <c r="P198" s="11">
        <f>O198*Předpoklady!$Y22</f>
        <v>3470.2624427762175</v>
      </c>
      <c r="Q198" s="11">
        <f>P198*Předpoklady!$Y22</f>
        <v>3626.3040484451653</v>
      </c>
      <c r="R198" s="11">
        <f>Q198*Předpoklady!$Y22</f>
        <v>3789.3621213413767</v>
      </c>
      <c r="S198" s="11">
        <f>R198*Předpoklady!$Y22</f>
        <v>3959.7521594510476</v>
      </c>
      <c r="T198" s="11">
        <f>S198*Předpoklady!$Y22</f>
        <v>4137.8038472414137</v>
      </c>
      <c r="U198" s="11">
        <f>T198*Předpoklady!$Y22</f>
        <v>4323.8616935610025</v>
      </c>
      <c r="V198" s="11">
        <f>U198*Předpoklady!$Y22</f>
        <v>4518.2856982232988</v>
      </c>
      <c r="W198" s="11">
        <f>V198*Předpoklady!$Y22</f>
        <v>4721.452048563584</v>
      </c>
      <c r="X198" s="12">
        <f>W198*Předpoklady!$Y22</f>
        <v>4933.7538473167087</v>
      </c>
    </row>
    <row r="199" spans="1:24" x14ac:dyDescent="0.2">
      <c r="A199" s="15" t="s">
        <v>18</v>
      </c>
      <c r="B199" s="62">
        <f t="shared" si="64"/>
        <v>1816.1577144877447</v>
      </c>
      <c r="C199" s="11">
        <f>B199*Předpoklady!$Y23</f>
        <v>1913.2237024186209</v>
      </c>
      <c r="D199" s="11">
        <f>C199*Předpoklady!$Y23</f>
        <v>2015.4774589765484</v>
      </c>
      <c r="E199" s="11">
        <f>D199*Předpoklady!$Y23</f>
        <v>2123.1962485658933</v>
      </c>
      <c r="F199" s="11">
        <f>E199*Předpoklady!$Y23</f>
        <v>2236.6721542067794</v>
      </c>
      <c r="G199" s="11">
        <f>F199*Předpoklady!$Y23</f>
        <v>2356.2128695277488</v>
      </c>
      <c r="H199" s="11">
        <f>G199*Předpoklady!$Y23</f>
        <v>2482.1425330870966</v>
      </c>
      <c r="I199" s="11">
        <f>H199*Předpoklady!$Y23</f>
        <v>2614.8026072851694</v>
      </c>
      <c r="J199" s="11">
        <f>I199*Předpoklady!$Y23</f>
        <v>2754.5528042508295</v>
      </c>
      <c r="K199" s="11">
        <f>J199*Předpoklady!$Y23</f>
        <v>2901.7720612126545</v>
      </c>
      <c r="L199" s="11">
        <f>K199*Předpoklady!$Y23</f>
        <v>3056.859567999622</v>
      </c>
      <c r="M199" s="11">
        <f>L199*Předpoklady!$Y23</f>
        <v>3220.2358494573832</v>
      </c>
      <c r="N199" s="11">
        <f>M199*Předpoklady!$Y23</f>
        <v>3392.343905715134</v>
      </c>
      <c r="O199" s="11">
        <f>N199*Předpoklady!$Y23</f>
        <v>3573.6504133949484</v>
      </c>
      <c r="P199" s="11">
        <f>O199*Předpoklady!$Y23</f>
        <v>3764.6469910206993</v>
      </c>
      <c r="Q199" s="11">
        <f>P199*Předpoklady!$Y23</f>
        <v>3965.8515320577603</v>
      </c>
      <c r="R199" s="11">
        <f>Q199*Předpoklady!$Y23</f>
        <v>4177.8096091980715</v>
      </c>
      <c r="S199" s="11">
        <f>R199*Předpoklady!$Y23</f>
        <v>4401.0959536983328</v>
      </c>
      <c r="T199" s="11">
        <f>S199*Předpoklady!$Y23</f>
        <v>4636.3160137825989</v>
      </c>
      <c r="U199" s="11">
        <f>T199*Předpoklady!$Y23</f>
        <v>4884.107596334934</v>
      </c>
      <c r="V199" s="11">
        <f>U199*Předpoklady!$Y23</f>
        <v>5145.1425963336342</v>
      </c>
      <c r="W199" s="11">
        <f>V199*Předpoklady!$Y23</f>
        <v>5420.12881871643</v>
      </c>
      <c r="X199" s="12">
        <f>W199*Předpoklady!$Y23</f>
        <v>5709.8118976167198</v>
      </c>
    </row>
    <row r="200" spans="1:24" x14ac:dyDescent="0.2">
      <c r="A200" s="15" t="s">
        <v>19</v>
      </c>
      <c r="B200" s="62">
        <f t="shared" si="64"/>
        <v>1753.9684509741307</v>
      </c>
      <c r="C200" s="11">
        <f>B200*Předpoklady!$Y24</f>
        <v>1847.7106844460802</v>
      </c>
      <c r="D200" s="11">
        <f>C200*Předpoklady!$Y24</f>
        <v>1946.463045854726</v>
      </c>
      <c r="E200" s="11">
        <f>D200*Předpoklady!$Y24</f>
        <v>2050.4933054569992</v>
      </c>
      <c r="F200" s="11">
        <f>E200*Předpoklady!$Y24</f>
        <v>2160.0835447033578</v>
      </c>
      <c r="G200" s="11">
        <f>F200*Předpoklady!$Y24</f>
        <v>2275.5309211108624</v>
      </c>
      <c r="H200" s="11">
        <f>G200*Předpoklady!$Y24</f>
        <v>2397.148474015502</v>
      </c>
      <c r="I200" s="11">
        <f>H200*Předpoklady!$Y24</f>
        <v>2525.2659733885866</v>
      </c>
      <c r="J200" s="11">
        <f>I200*Předpoklady!$Y24</f>
        <v>2660.2308140188097</v>
      </c>
      <c r="K200" s="11">
        <f>J200*Předpoklady!$Y24</f>
        <v>2802.4089574845748</v>
      </c>
      <c r="L200" s="11">
        <f>K200*Předpoklady!$Y24</f>
        <v>2952.1859244707821</v>
      </c>
      <c r="M200" s="11">
        <f>L200*Předpoklady!$Y24</f>
        <v>3109.9678401207716</v>
      </c>
      <c r="N200" s="11">
        <f>M200*Předpoklady!$Y24</f>
        <v>3276.1825352579281</v>
      </c>
      <c r="O200" s="11">
        <f>N200*Předpoklady!$Y24</f>
        <v>3451.2807064629483</v>
      </c>
      <c r="P200" s="11">
        <f>O200*Předpoklady!$Y24</f>
        <v>3635.7371381523553</v>
      </c>
      <c r="Q200" s="11">
        <f>P200*Předpoklady!$Y24</f>
        <v>3830.0519899719693</v>
      </c>
      <c r="R200" s="11">
        <f>Q200*Předpoklady!$Y24</f>
        <v>4034.7521529961405</v>
      </c>
      <c r="S200" s="11">
        <f>R200*Předpoklady!$Y24</f>
        <v>4250.3926784101259</v>
      </c>
      <c r="T200" s="11">
        <f>S200*Předpoklady!$Y24</f>
        <v>4477.5582825495267</v>
      </c>
      <c r="U200" s="11">
        <f>T200*Předpoklady!$Y24</f>
        <v>4716.8649323777508</v>
      </c>
      <c r="V200" s="11">
        <f>U200*Předpoklady!$Y24</f>
        <v>4968.9615157005765</v>
      </c>
      <c r="W200" s="11">
        <f>V200*Předpoklady!$Y24</f>
        <v>5234.5316006466519</v>
      </c>
      <c r="X200" s="12">
        <f>W200*Předpoklady!$Y24</f>
        <v>5514.295289184829</v>
      </c>
    </row>
    <row r="201" spans="1:24" x14ac:dyDescent="0.2">
      <c r="A201" s="15" t="s">
        <v>20</v>
      </c>
      <c r="B201" s="62">
        <f t="shared" si="64"/>
        <v>1651.604370370369</v>
      </c>
      <c r="C201" s="11">
        <f>B201*Předpoklady!$Y25</f>
        <v>1739.8756744548657</v>
      </c>
      <c r="D201" s="11">
        <f>C201*Předpoklady!$Y25</f>
        <v>1832.8647083205149</v>
      </c>
      <c r="E201" s="11">
        <f>D201*Předpoklady!$Y25</f>
        <v>1930.8236147731673</v>
      </c>
      <c r="F201" s="11">
        <f>E201*Předpoklady!$Y25</f>
        <v>2034.0180125906963</v>
      </c>
      <c r="G201" s="11">
        <f>F201*Předpoklady!$Y25</f>
        <v>2142.7277167570001</v>
      </c>
      <c r="H201" s="11">
        <f>G201*Předpoklady!$Y25</f>
        <v>2257.2474971894785</v>
      </c>
      <c r="I201" s="11">
        <f>H201*Předpoklady!$Y25</f>
        <v>2377.8878780173036</v>
      </c>
      <c r="J201" s="11">
        <f>I201*Předpoklady!$Y25</f>
        <v>2504.9759795777486</v>
      </c>
      <c r="K201" s="11">
        <f>J201*Předpoklady!$Y25</f>
        <v>2638.8564054136782</v>
      </c>
      <c r="L201" s="11">
        <f>K201*Předpoklady!$Y25</f>
        <v>2779.8921766773237</v>
      </c>
      <c r="M201" s="11">
        <f>L201*Předpoklady!$Y25</f>
        <v>2928.465716474007</v>
      </c>
      <c r="N201" s="11">
        <f>M201*Předpoklady!$Y25</f>
        <v>3084.9798868148937</v>
      </c>
      <c r="O201" s="11">
        <f>N201*Předpoklady!$Y25</f>
        <v>3249.8590809905108</v>
      </c>
      <c r="P201" s="11">
        <f>O201*Předpoklady!$Y25</f>
        <v>3423.5503743270301</v>
      </c>
      <c r="Q201" s="11">
        <f>P201*Předpoklady!$Y25</f>
        <v>3606.5247364456327</v>
      </c>
      <c r="R201" s="11">
        <f>Q201*Předpoklady!$Y25</f>
        <v>3799.2783083120371</v>
      </c>
      <c r="S201" s="11">
        <f>R201*Předpoklady!$Y25</f>
        <v>4002.3337475389503</v>
      </c>
      <c r="T201" s="11">
        <f>S201*Předpoklady!$Y25</f>
        <v>4216.2416455892744</v>
      </c>
      <c r="U201" s="11">
        <f>T201*Předpoklady!$Y25</f>
        <v>4441.5820207228608</v>
      </c>
      <c r="V201" s="11">
        <f>U201*Předpoklady!$Y25</f>
        <v>4678.9658907349885</v>
      </c>
      <c r="W201" s="11">
        <f>V201*Předpoklady!$Y25</f>
        <v>4929.0369297510924</v>
      </c>
      <c r="X201" s="12">
        <f>W201*Předpoklady!$Y25</f>
        <v>5192.4732135702034</v>
      </c>
    </row>
    <row r="202" spans="1:24" x14ac:dyDescent="0.2">
      <c r="A202" s="15" t="s">
        <v>21</v>
      </c>
      <c r="B202" s="63">
        <f t="shared" si="64"/>
        <v>1719.7102469135798</v>
      </c>
      <c r="C202" s="48">
        <f>B202*Předpoklady!$Y26</f>
        <v>1811.6215235279014</v>
      </c>
      <c r="D202" s="48">
        <f>C202*Předpoklady!$Y26</f>
        <v>1908.4450711390587</v>
      </c>
      <c r="E202" s="48">
        <f>D202*Předpoklady!$Y26</f>
        <v>2010.4434299623026</v>
      </c>
      <c r="F202" s="48">
        <f>E202*Předpoklady!$Y26</f>
        <v>2117.8931718826907</v>
      </c>
      <c r="G202" s="48">
        <f>F202*Předpoklady!$Y26</f>
        <v>2231.0856503887953</v>
      </c>
      <c r="H202" s="48">
        <f>G202*Předpoklady!$Y26</f>
        <v>2350.3277905872155</v>
      </c>
      <c r="I202" s="48">
        <f>H202*Předpoklady!$Y26</f>
        <v>2475.9429214400384</v>
      </c>
      <c r="J202" s="48">
        <f>I202*Předpoklady!$Y26</f>
        <v>2608.2716524818925</v>
      </c>
      <c r="K202" s="48">
        <f>J202*Předpoklady!$Y26</f>
        <v>2747.6727973938378</v>
      </c>
      <c r="L202" s="48">
        <f>K202*Předpoklady!$Y26</f>
        <v>2894.524346938395</v>
      </c>
      <c r="M202" s="48">
        <f>L202*Předpoklady!$Y26</f>
        <v>3049.2244938938566</v>
      </c>
      <c r="N202" s="48">
        <f>M202*Předpoklady!$Y26</f>
        <v>3212.1927127670256</v>
      </c>
      <c r="O202" s="48">
        <f>N202*Předpoklady!$Y26</f>
        <v>3383.8708972120562</v>
      </c>
      <c r="P202" s="48">
        <f>O202*Předpoklady!$Y26</f>
        <v>3564.7245582395467</v>
      </c>
      <c r="Q202" s="48">
        <f>P202*Předpoklady!$Y26</f>
        <v>3755.2440864648652</v>
      </c>
      <c r="R202" s="48">
        <f>Q202*Předpoklady!$Y26</f>
        <v>3955.9460818183375</v>
      </c>
      <c r="S202" s="48">
        <f>R202*Předpoklady!$Y26</f>
        <v>4167.374754322851</v>
      </c>
      <c r="T202" s="48">
        <f>S202*Předpoklady!$Y26</f>
        <v>4390.1033997371251</v>
      </c>
      <c r="U202" s="48">
        <f>T202*Předpoklady!$Y26</f>
        <v>4624.7359540659072</v>
      </c>
      <c r="V202" s="48">
        <f>U202*Předpoklady!$Y26</f>
        <v>4871.9086311521951</v>
      </c>
      <c r="W202" s="48">
        <f>V202*Předpoklady!$Y26</f>
        <v>5132.2916477918779</v>
      </c>
      <c r="X202" s="64">
        <f>W202*Předpoklady!$Y26</f>
        <v>5406.5910410484894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>B158*B107</f>
        <v>3158484.5935587008</v>
      </c>
      <c r="C209" s="60">
        <f>C158*C107*Předpoklady!C$64</f>
        <v>3369947.3151794225</v>
      </c>
      <c r="D209" s="60">
        <f>D158*D107*Předpoklady!D$64</f>
        <v>3572180.7791459435</v>
      </c>
      <c r="E209" s="60">
        <f>E158*E107*Předpoklady!E$64</f>
        <v>3763443.5462447121</v>
      </c>
      <c r="F209" s="60">
        <f>F158*F107*Předpoklady!F$64</f>
        <v>3939293.3893761411</v>
      </c>
      <c r="G209" s="60">
        <f>G158*G107*Předpoklady!G$64</f>
        <v>4107448.2588586533</v>
      </c>
      <c r="H209" s="60">
        <f>H158*H107*Předpoklady!H$64</f>
        <v>4279123.550486098</v>
      </c>
      <c r="I209" s="60">
        <f>I158*I107*Předpoklady!I$64</f>
        <v>4458818.6706574112</v>
      </c>
      <c r="J209" s="60">
        <f>J158*J107*Předpoklady!J$64</f>
        <v>4646593.8276416752</v>
      </c>
      <c r="K209" s="60">
        <f>K158*K107*Předpoklady!K$64</f>
        <v>4844189.6928798091</v>
      </c>
      <c r="L209" s="60">
        <f>L158*L107*Předpoklady!L$64</f>
        <v>5056304.0955959465</v>
      </c>
      <c r="M209" s="60">
        <f>M158*M107*Předpoklady!M$64</f>
        <v>5288818.5386728747</v>
      </c>
      <c r="N209" s="60">
        <f>N158*N107*Předpoklady!N$64</f>
        <v>5546497.0474303216</v>
      </c>
      <c r="O209" s="60">
        <f>O158*O107*Předpoklady!O$64</f>
        <v>5833792.3504673243</v>
      </c>
      <c r="P209" s="60">
        <f>P158*P107*Předpoklady!P$64</f>
        <v>6158443.0393424267</v>
      </c>
      <c r="Q209" s="60">
        <f>Q158*Q107*Předpoklady!Q$64</f>
        <v>6527116.0307621974</v>
      </c>
      <c r="R209" s="60">
        <f>R158*R107*Předpoklady!R$64</f>
        <v>6948109.9776585121</v>
      </c>
      <c r="S209" s="60">
        <f>S158*S107*Předpoklady!S$64</f>
        <v>7429728.2223588526</v>
      </c>
      <c r="T209" s="60">
        <f>T158*T107*Předpoklady!T$64</f>
        <v>7969076.7301881388</v>
      </c>
      <c r="U209" s="60">
        <f>U158*U107*Předpoklady!U$64</f>
        <v>8568591.404724801</v>
      </c>
      <c r="V209" s="60">
        <f>V158*V107*Předpoklady!V$64</f>
        <v>9235359.1881799717</v>
      </c>
      <c r="W209" s="60">
        <f>W158*W107*Předpoklady!W$64</f>
        <v>9971958.4097837768</v>
      </c>
      <c r="X209" s="61">
        <f>X158*X107*Předpoklady!X$64</f>
        <v>10776446.255732235</v>
      </c>
    </row>
    <row r="210" spans="1:24" x14ac:dyDescent="0.2">
      <c r="A210" s="15" t="s">
        <v>2</v>
      </c>
      <c r="B210" s="62">
        <f t="shared" ref="B210:B229" si="65">B159*B108</f>
        <v>21603501.372364208</v>
      </c>
      <c r="C210" s="11">
        <f>C159*C108*Předpoklady!C$64</f>
        <v>22073747.294938803</v>
      </c>
      <c r="D210" s="11">
        <f>D159*D108*Předpoklady!D$64</f>
        <v>22666797.329260819</v>
      </c>
      <c r="E210" s="11">
        <f>E159*E108*Předpoklady!E$64</f>
        <v>23548348.68996508</v>
      </c>
      <c r="F210" s="11">
        <f>F159*F108*Předpoklady!F$64</f>
        <v>24758420.486596622</v>
      </c>
      <c r="G210" s="11">
        <f>G159*G108*Předpoklady!G$64</f>
        <v>26062314.791317873</v>
      </c>
      <c r="H210" s="11">
        <f>H159*H108*Předpoklady!H$64</f>
        <v>27324762.788904961</v>
      </c>
      <c r="I210" s="11">
        <f>I159*I108*Předpoklady!I$64</f>
        <v>28479750.31739695</v>
      </c>
      <c r="J210" s="11">
        <f>J159*J108*Předpoklady!J$64</f>
        <v>29521385.129974898</v>
      </c>
      <c r="K210" s="11">
        <f>K159*K108*Předpoklady!K$64</f>
        <v>30402164.756197479</v>
      </c>
      <c r="L210" s="11">
        <f>L159*L108*Předpoklady!L$64</f>
        <v>31183418.136721902</v>
      </c>
      <c r="M210" s="11">
        <f>M159*M108*Předpoklady!M$64</f>
        <v>31952620.949602354</v>
      </c>
      <c r="N210" s="11">
        <f>N159*N108*Předpoklady!N$64</f>
        <v>32738303.189699657</v>
      </c>
      <c r="O210" s="11">
        <f>O159*O108*Předpoklady!O$64</f>
        <v>33546239.016910516</v>
      </c>
      <c r="P210" s="11">
        <f>P159*P108*Předpoklady!P$64</f>
        <v>34404288.302060366</v>
      </c>
      <c r="Q210" s="11">
        <f>Q159*Q108*Předpoklady!Q$64</f>
        <v>35337378.187381662</v>
      </c>
      <c r="R210" s="11">
        <f>R159*R108*Předpoklady!R$64</f>
        <v>36382687.324189611</v>
      </c>
      <c r="S210" s="11">
        <f>S159*S108*Předpoklady!S$64</f>
        <v>37578439.2332737</v>
      </c>
      <c r="T210" s="11">
        <f>T159*T108*Předpoklady!T$64</f>
        <v>38910221.420091242</v>
      </c>
      <c r="U210" s="11">
        <f>U159*U108*Předpoklady!U$64</f>
        <v>40402724.062160902</v>
      </c>
      <c r="V210" s="11">
        <f>V159*V108*Předpoklady!V$64</f>
        <v>42113809.569757201</v>
      </c>
      <c r="W210" s="11">
        <f>W159*W108*Předpoklady!W$64</f>
        <v>44090176.911079541</v>
      </c>
      <c r="X210" s="12">
        <f>X159*X108*Předpoklady!X$64</f>
        <v>46366761.462674394</v>
      </c>
    </row>
    <row r="211" spans="1:24" x14ac:dyDescent="0.2">
      <c r="A211" s="15" t="s">
        <v>3</v>
      </c>
      <c r="B211" s="62">
        <f t="shared" si="65"/>
        <v>32715278.764532633</v>
      </c>
      <c r="C211" s="11">
        <f>C160*C109*Předpoklady!C$64</f>
        <v>35503253.566593044</v>
      </c>
      <c r="D211" s="11">
        <f>D160*D109*Předpoklady!D$64</f>
        <v>38079740.092728801</v>
      </c>
      <c r="E211" s="11">
        <f>E160*E109*Předpoklady!E$64</f>
        <v>40051709.874979004</v>
      </c>
      <c r="F211" s="11">
        <f>F160*F109*Předpoklady!F$64</f>
        <v>41239316.163063794</v>
      </c>
      <c r="G211" s="11">
        <f>G160*G109*Předpoklady!G$64</f>
        <v>41963231.360316508</v>
      </c>
      <c r="H211" s="11">
        <f>H160*H109*Předpoklady!H$64</f>
        <v>42682622.913786784</v>
      </c>
      <c r="I211" s="11">
        <f>I160*I109*Předpoklady!I$64</f>
        <v>43662548.70250836</v>
      </c>
      <c r="J211" s="11">
        <f>J160*J109*Předpoklady!J$64</f>
        <v>45199637.19385761</v>
      </c>
      <c r="K211" s="11">
        <f>K160*K109*Předpoklady!K$64</f>
        <v>47344205.540448025</v>
      </c>
      <c r="L211" s="11">
        <f>L160*L109*Předpoklady!L$64</f>
        <v>49639806.766764641</v>
      </c>
      <c r="M211" s="11">
        <f>M160*M109*Předpoklady!M$64</f>
        <v>51831122.482069686</v>
      </c>
      <c r="N211" s="11">
        <f>N160*N109*Předpoklady!N$64</f>
        <v>53788125.434264004</v>
      </c>
      <c r="O211" s="11">
        <f>O160*O109*Předpoklady!O$64</f>
        <v>55514079.547536485</v>
      </c>
      <c r="P211" s="11">
        <f>P160*P109*Předpoklady!P$64</f>
        <v>56953160.39070075</v>
      </c>
      <c r="Q211" s="11">
        <f>Q160*Q109*Předpoklady!Q$64</f>
        <v>58214183.557474434</v>
      </c>
      <c r="R211" s="11">
        <f>R160*R109*Předpoklady!R$64</f>
        <v>59462521.812692679</v>
      </c>
      <c r="S211" s="11">
        <f>S160*S109*Předpoklady!S$64</f>
        <v>60770140.264204316</v>
      </c>
      <c r="T211" s="11">
        <f>T160*T109*Předpoklady!T$64</f>
        <v>62086920.24252525</v>
      </c>
      <c r="U211" s="11">
        <f>U160*U109*Předpoklady!U$64</f>
        <v>63436995.485014163</v>
      </c>
      <c r="V211" s="11">
        <f>V160*V109*Předpoklady!V$64</f>
        <v>64907455.289714023</v>
      </c>
      <c r="W211" s="11">
        <f>W160*W109*Předpoklady!W$64</f>
        <v>66574940.891724981</v>
      </c>
      <c r="X211" s="12">
        <f>X160*X109*Předpoklady!X$64</f>
        <v>68503207.990615338</v>
      </c>
    </row>
    <row r="212" spans="1:24" x14ac:dyDescent="0.2">
      <c r="A212" s="15" t="s">
        <v>4</v>
      </c>
      <c r="B212" s="62">
        <f t="shared" si="65"/>
        <v>24752563.239984974</v>
      </c>
      <c r="C212" s="11">
        <f>C161*C110*Předpoklady!C$64</f>
        <v>26610793.350280251</v>
      </c>
      <c r="D212" s="11">
        <f>D161*D110*Předpoklady!D$64</f>
        <v>28774970.996391557</v>
      </c>
      <c r="E212" s="11">
        <f>E161*E110*Předpoklady!E$64</f>
        <v>31383099.454553626</v>
      </c>
      <c r="F212" s="11">
        <f>F161*F110*Předpoklady!F$64</f>
        <v>34652276.227516286</v>
      </c>
      <c r="G212" s="11">
        <f>G161*G110*Předpoklady!G$64</f>
        <v>38591295.232003585</v>
      </c>
      <c r="H212" s="11">
        <f>H161*H110*Předpoklady!H$64</f>
        <v>42821666.233637594</v>
      </c>
      <c r="I212" s="11">
        <f>I161*I110*Předpoklady!I$64</f>
        <v>47000396.815511145</v>
      </c>
      <c r="J212" s="11">
        <f>J161*J110*Předpoklady!J$64</f>
        <v>50618491.030438341</v>
      </c>
      <c r="K212" s="11">
        <f>K161*K110*Předpoklady!K$64</f>
        <v>53374197.029748082</v>
      </c>
      <c r="L212" s="11">
        <f>L161*L110*Předpoklady!L$64</f>
        <v>55614609.379558459</v>
      </c>
      <c r="M212" s="11">
        <f>M161*M110*Předpoklady!M$64</f>
        <v>57917285.810061261</v>
      </c>
      <c r="N212" s="11">
        <f>N161*N110*Předpoklady!N$64</f>
        <v>60640615.885933034</v>
      </c>
      <c r="O212" s="11">
        <f>O161*O110*Předpoklady!O$64</f>
        <v>64241142.687554225</v>
      </c>
      <c r="P212" s="11">
        <f>P161*P110*Předpoklady!P$64</f>
        <v>68884021.331592694</v>
      </c>
      <c r="Q212" s="11">
        <f>Q161*Q110*Předpoklady!Q$64</f>
        <v>73957788.451438412</v>
      </c>
      <c r="R212" s="11">
        <f>R161*R110*Předpoklady!R$64</f>
        <v>79104409.519166455</v>
      </c>
      <c r="S212" s="11">
        <f>S161*S110*Předpoklady!S$64</f>
        <v>84148282.044232786</v>
      </c>
      <c r="T212" s="11">
        <f>T161*T110*Předpoklady!T$64</f>
        <v>88994789.074848995</v>
      </c>
      <c r="U212" s="11">
        <f>U161*U110*Předpoklady!U$64</f>
        <v>93489521.382300302</v>
      </c>
      <c r="V212" s="11">
        <f>V161*V110*Předpoklady!V$64</f>
        <v>97844794.084076449</v>
      </c>
      <c r="W212" s="11">
        <f>W161*W110*Předpoklady!W$64</f>
        <v>102342577.43269385</v>
      </c>
      <c r="X212" s="12">
        <f>X161*X110*Předpoklady!X$64</f>
        <v>107106851.50517045</v>
      </c>
    </row>
    <row r="213" spans="1:24" x14ac:dyDescent="0.2">
      <c r="A213" s="15" t="s">
        <v>5</v>
      </c>
      <c r="B213" s="62">
        <f t="shared" si="65"/>
        <v>30105230.379053958</v>
      </c>
      <c r="C213" s="11">
        <f>C162*C111*Předpoklady!C$64</f>
        <v>30459552.298975039</v>
      </c>
      <c r="D213" s="11">
        <f>D162*D111*Předpoklady!D$64</f>
        <v>31473455.053958047</v>
      </c>
      <c r="E213" s="11">
        <f>E162*E111*Předpoklady!E$64</f>
        <v>33090928.944241948</v>
      </c>
      <c r="F213" s="11">
        <f>F162*F111*Předpoklady!F$64</f>
        <v>35035834.09577515</v>
      </c>
      <c r="G213" s="11">
        <f>G162*G111*Předpoklady!G$64</f>
        <v>37224767.78685981</v>
      </c>
      <c r="H213" s="11">
        <f>H162*H111*Předpoklady!H$64</f>
        <v>39836344.035833806</v>
      </c>
      <c r="I213" s="11">
        <f>I162*I111*Předpoklady!I$64</f>
        <v>42971049.175163679</v>
      </c>
      <c r="J213" s="11">
        <f>J162*J111*Předpoklady!J$64</f>
        <v>46741944.494079918</v>
      </c>
      <c r="K213" s="11">
        <f>K162*K111*Předpoklady!K$64</f>
        <v>51449787.820001595</v>
      </c>
      <c r="L213" s="11">
        <f>L162*L111*Předpoklady!L$64</f>
        <v>57096003.898678288</v>
      </c>
      <c r="M213" s="11">
        <f>M162*M111*Předpoklady!M$64</f>
        <v>63133201.746338062</v>
      </c>
      <c r="N213" s="11">
        <f>N162*N111*Předpoklady!N$64</f>
        <v>69058919.067629799</v>
      </c>
      <c r="O213" s="11">
        <f>O162*O111*Předpoklady!O$64</f>
        <v>74160823.373736337</v>
      </c>
      <c r="P213" s="11">
        <f>P162*P111*Předpoklady!P$64</f>
        <v>78056101.834957778</v>
      </c>
      <c r="Q213" s="11">
        <f>Q162*Q111*Předpoklady!Q$64</f>
        <v>81237472.543023437</v>
      </c>
      <c r="R213" s="11">
        <f>R162*R111*Předpoklady!R$64</f>
        <v>84531599.903324008</v>
      </c>
      <c r="S213" s="11">
        <f>S162*S111*Předpoklady!S$64</f>
        <v>88474261.23421897</v>
      </c>
      <c r="T213" s="11">
        <f>T162*T111*Předpoklady!T$64</f>
        <v>93624231.349202722</v>
      </c>
      <c r="U213" s="11">
        <f>U162*U111*Předpoklady!U$64</f>
        <v>100166251.91006267</v>
      </c>
      <c r="V213" s="11">
        <f>V162*V111*Předpoklady!V$64</f>
        <v>107290995.35963894</v>
      </c>
      <c r="W213" s="11">
        <f>W162*W111*Předpoklady!W$64</f>
        <v>114509922.62709296</v>
      </c>
      <c r="X213" s="12">
        <f>X162*X111*Předpoklady!X$64</f>
        <v>121572149.72465885</v>
      </c>
    </row>
    <row r="214" spans="1:24" x14ac:dyDescent="0.2">
      <c r="A214" s="15" t="s">
        <v>6</v>
      </c>
      <c r="B214" s="62">
        <f t="shared" si="65"/>
        <v>46911541.310802408</v>
      </c>
      <c r="C214" s="11">
        <f>C163*C112*Předpoklady!C$64</f>
        <v>48918422.001004428</v>
      </c>
      <c r="D214" s="11">
        <f>D163*D112*Předpoklady!D$64</f>
        <v>50009115.179999456</v>
      </c>
      <c r="E214" s="11">
        <f>E163*E112*Předpoklady!E$64</f>
        <v>50378129.144920543</v>
      </c>
      <c r="F214" s="11">
        <f>F163*F112*Předpoklady!F$64</f>
        <v>50684514.787566558</v>
      </c>
      <c r="G214" s="11">
        <f>G163*G112*Předpoklady!G$64</f>
        <v>51219377.110190354</v>
      </c>
      <c r="H214" s="11">
        <f>H163*H112*Předpoklady!H$64</f>
        <v>52276974.255348898</v>
      </c>
      <c r="I214" s="11">
        <f>I163*I112*Předpoklady!I$64</f>
        <v>54576580.984864868</v>
      </c>
      <c r="J214" s="11">
        <f>J163*J112*Předpoklady!J$64</f>
        <v>57932047.163330667</v>
      </c>
      <c r="K214" s="11">
        <f>K163*K112*Předpoklady!K$64</f>
        <v>61894108.711520359</v>
      </c>
      <c r="L214" s="11">
        <f>L163*L112*Předpoklady!L$64</f>
        <v>66332482.121267401</v>
      </c>
      <c r="M214" s="11">
        <f>M163*M112*Předpoklady!M$64</f>
        <v>71564994.154953226</v>
      </c>
      <c r="N214" s="11">
        <f>N163*N112*Předpoklady!N$64</f>
        <v>77774152.60766983</v>
      </c>
      <c r="O214" s="11">
        <f>O163*O112*Předpoklady!O$64</f>
        <v>85194689.017263353</v>
      </c>
      <c r="P214" s="11">
        <f>P163*P112*Předpoklady!P$64</f>
        <v>94428616.599651277</v>
      </c>
      <c r="Q214" s="11">
        <f>Q163*Q112*Předpoklady!Q$64</f>
        <v>105522286.0297032</v>
      </c>
      <c r="R214" s="11">
        <f>R163*R112*Předpoklady!R$64</f>
        <v>117565507.49705341</v>
      </c>
      <c r="S214" s="11">
        <f>S163*S112*Předpoklady!S$64</f>
        <v>129729827.03666542</v>
      </c>
      <c r="T214" s="11">
        <f>T163*T112*Předpoklady!T$64</f>
        <v>140600301.81526291</v>
      </c>
      <c r="U214" s="11">
        <f>U163*U112*Předpoklady!U$64</f>
        <v>149365339.25870165</v>
      </c>
      <c r="V214" s="11">
        <f>V163*V112*Předpoklady!V$64</f>
        <v>156968243.09061921</v>
      </c>
      <c r="W214" s="11">
        <f>W163*W112*Předpoklady!W$64</f>
        <v>164944832.19594249</v>
      </c>
      <c r="X214" s="12">
        <f>X163*X112*Předpoklady!X$64</f>
        <v>174307702.05246443</v>
      </c>
    </row>
    <row r="215" spans="1:24" x14ac:dyDescent="0.2">
      <c r="A215" s="15" t="s">
        <v>7</v>
      </c>
      <c r="B215" s="62">
        <f t="shared" si="65"/>
        <v>71002556.81967479</v>
      </c>
      <c r="C215" s="11">
        <f>C164*C113*Předpoklady!C$64</f>
        <v>74751699.104251012</v>
      </c>
      <c r="D215" s="11">
        <f>D164*D113*Předpoklady!D$64</f>
        <v>78363276.070785955</v>
      </c>
      <c r="E215" s="11">
        <f>E164*E113*Předpoklady!E$64</f>
        <v>82445632.25113377</v>
      </c>
      <c r="F215" s="11">
        <f>F164*F113*Předpoklady!F$64</f>
        <v>86548937.380142912</v>
      </c>
      <c r="G215" s="11">
        <f>G164*G113*Předpoklady!G$64</f>
        <v>90439821.270073012</v>
      </c>
      <c r="H215" s="11">
        <f>H164*H113*Předpoklady!H$64</f>
        <v>93818969.444977328</v>
      </c>
      <c r="I215" s="11">
        <f>I164*I113*Předpoklady!I$64</f>
        <v>95826971.095418453</v>
      </c>
      <c r="J215" s="11">
        <f>J164*J113*Předpoklady!J$64</f>
        <v>96442567.678585202</v>
      </c>
      <c r="K215" s="11">
        <f>K164*K113*Předpoklady!K$64</f>
        <v>96941911.631145105</v>
      </c>
      <c r="L215" s="11">
        <f>L164*L113*Předpoklady!L$64</f>
        <v>97849767.569771588</v>
      </c>
      <c r="M215" s="11">
        <f>M164*M113*Předpoklady!M$64</f>
        <v>99701258.843330666</v>
      </c>
      <c r="N215" s="11">
        <f>N164*N113*Předpoklady!N$64</f>
        <v>103776216.32649109</v>
      </c>
      <c r="O215" s="11">
        <f>O164*O113*Předpoklady!O$64</f>
        <v>109735550.11678353</v>
      </c>
      <c r="P215" s="11">
        <f>P164*P113*Předpoklady!P$64</f>
        <v>116810497.28078233</v>
      </c>
      <c r="Q215" s="11">
        <f>Q164*Q113*Předpoklady!Q$64</f>
        <v>124748560.17966451</v>
      </c>
      <c r="R215" s="11">
        <f>R164*R113*Předpoklady!R$64</f>
        <v>134120143.92750475</v>
      </c>
      <c r="S215" s="11">
        <f>S164*S113*Předpoklady!S$64</f>
        <v>145289960.63255662</v>
      </c>
      <c r="T215" s="11">
        <f>T164*T113*Předpoklady!T$64</f>
        <v>158525357.71184811</v>
      </c>
      <c r="U215" s="11">
        <f>U164*U113*Předpoklady!U$64</f>
        <v>174795637.1987434</v>
      </c>
      <c r="V215" s="11">
        <f>V164*V113*Předpoklady!V$64</f>
        <v>194250280.8164666</v>
      </c>
      <c r="W215" s="11">
        <f>W164*W113*Předpoklady!W$64</f>
        <v>215288797.29952589</v>
      </c>
      <c r="X215" s="12">
        <f>X164*X113*Předpoklady!X$64</f>
        <v>236438609.97683883</v>
      </c>
    </row>
    <row r="216" spans="1:24" x14ac:dyDescent="0.2">
      <c r="A216" s="15" t="s">
        <v>8</v>
      </c>
      <c r="B216" s="62">
        <f t="shared" si="65"/>
        <v>83144689.034985572</v>
      </c>
      <c r="C216" s="11">
        <f>C165*C114*Předpoklady!C$64</f>
        <v>84830332.622355983</v>
      </c>
      <c r="D216" s="11">
        <f>D165*D114*Předpoklady!D$64</f>
        <v>87470606.549533337</v>
      </c>
      <c r="E216" s="11">
        <f>E165*E114*Předpoklady!E$64</f>
        <v>91495569.35263738</v>
      </c>
      <c r="F216" s="11">
        <f>F165*F114*Předpoklady!F$64</f>
        <v>96030786.769276038</v>
      </c>
      <c r="G216" s="11">
        <f>G165*G114*Předpoklady!G$64</f>
        <v>100928426.5648033</v>
      </c>
      <c r="H216" s="11">
        <f>H165*H114*Předpoklady!H$64</f>
        <v>106018813.79599862</v>
      </c>
      <c r="I216" s="11">
        <f>I165*I114*Předpoklady!I$64</f>
        <v>111229350.62733558</v>
      </c>
      <c r="J216" s="11">
        <f>J165*J114*Předpoklady!J$64</f>
        <v>117024691.14433724</v>
      </c>
      <c r="K216" s="11">
        <f>K165*K114*Předpoklady!K$64</f>
        <v>122841817.93882866</v>
      </c>
      <c r="L216" s="11">
        <f>L165*L114*Předpoklady!L$64</f>
        <v>128343333.11448513</v>
      </c>
      <c r="M216" s="11">
        <f>M165*M114*Předpoklady!M$64</f>
        <v>133119200.14488485</v>
      </c>
      <c r="N216" s="11">
        <f>N165*N114*Předpoklady!N$64</f>
        <v>135964032.1971662</v>
      </c>
      <c r="O216" s="11">
        <f>O165*O114*Předpoklady!O$64</f>
        <v>136884236.14153934</v>
      </c>
      <c r="P216" s="11">
        <f>P165*P114*Předpoklady!P$64</f>
        <v>137719633.8048358</v>
      </c>
      <c r="Q216" s="11">
        <f>Q165*Q114*Předpoklady!Q$64</f>
        <v>139172840.70835283</v>
      </c>
      <c r="R216" s="11">
        <f>R165*R114*Předpoklady!R$64</f>
        <v>141988410.99296328</v>
      </c>
      <c r="S216" s="11">
        <f>S165*S114*Předpoklady!S$64</f>
        <v>147982774.84891051</v>
      </c>
      <c r="T216" s="11">
        <f>T165*T114*Předpoklady!T$64</f>
        <v>156546390.12725413</v>
      </c>
      <c r="U216" s="11">
        <f>U165*U114*Předpoklady!U$64</f>
        <v>166545348.37195274</v>
      </c>
      <c r="V216" s="11">
        <f>V165*V114*Předpoklady!V$64</f>
        <v>177730888.78077108</v>
      </c>
      <c r="W216" s="11">
        <f>W165*W114*Předpoklady!W$64</f>
        <v>190921418.79148504</v>
      </c>
      <c r="X216" s="12">
        <f>X165*X114*Předpoklady!X$64</f>
        <v>206612496.66731218</v>
      </c>
    </row>
    <row r="217" spans="1:24" x14ac:dyDescent="0.2">
      <c r="A217" s="15" t="s">
        <v>9</v>
      </c>
      <c r="B217" s="62">
        <f t="shared" si="65"/>
        <v>89511774.356864303</v>
      </c>
      <c r="C217" s="11">
        <f>C166*C115*Předpoklady!C$64</f>
        <v>93845484.337894857</v>
      </c>
      <c r="D217" s="11">
        <f>D166*D115*Předpoklady!D$64</f>
        <v>96737473.884930924</v>
      </c>
      <c r="E217" s="11">
        <f>E166*E115*Předpoklady!E$64</f>
        <v>98611397.694460034</v>
      </c>
      <c r="F217" s="11">
        <f>F166*F115*Předpoklady!F$64</f>
        <v>100249191.44926175</v>
      </c>
      <c r="G217" s="11">
        <f>G166*G115*Předpoklady!G$64</f>
        <v>102048525.65695563</v>
      </c>
      <c r="H217" s="11">
        <f>H166*H115*Předpoklady!H$64</f>
        <v>104111140.77532271</v>
      </c>
      <c r="I217" s="11">
        <f>I166*I115*Předpoklady!I$64</f>
        <v>107543477.60507819</v>
      </c>
      <c r="J217" s="11">
        <f>J166*J115*Předpoklady!J$64</f>
        <v>112646419.48022151</v>
      </c>
      <c r="K217" s="11">
        <f>K166*K115*Předpoklady!K$64</f>
        <v>118372154.76519009</v>
      </c>
      <c r="L217" s="11">
        <f>L166*L115*Předpoklady!L$64</f>
        <v>124529327.40208174</v>
      </c>
      <c r="M217" s="11">
        <f>M166*M115*Předpoklady!M$64</f>
        <v>130916336.60437481</v>
      </c>
      <c r="N217" s="11">
        <f>N166*N115*Předpoklady!N$64</f>
        <v>137428255.17979997</v>
      </c>
      <c r="O217" s="11">
        <f>O166*O115*Předpoklady!O$64</f>
        <v>144659883.69510075</v>
      </c>
      <c r="P217" s="11">
        <f>P166*P115*Předpoklady!P$64</f>
        <v>152001753.85164514</v>
      </c>
      <c r="Q217" s="11">
        <f>Q166*Q115*Předpoklady!Q$64</f>
        <v>159025977.63742766</v>
      </c>
      <c r="R217" s="11">
        <f>R166*R115*Předpoklady!R$64</f>
        <v>165236170.69573346</v>
      </c>
      <c r="S217" s="11">
        <f>S166*S115*Předpoklady!S$64</f>
        <v>169204317.51924172</v>
      </c>
      <c r="T217" s="11">
        <f>T166*T115*Předpoklady!T$64</f>
        <v>170762502.59121254</v>
      </c>
      <c r="U217" s="11">
        <f>U166*U115*Předpoklady!U$64</f>
        <v>172093283.88015074</v>
      </c>
      <c r="V217" s="11">
        <f>V166*V115*Předpoklady!V$64</f>
        <v>174182246.22027487</v>
      </c>
      <c r="W217" s="11">
        <f>W166*W115*Předpoklady!W$64</f>
        <v>177977704.74209583</v>
      </c>
      <c r="X217" s="12">
        <f>X166*X115*Předpoklady!X$64</f>
        <v>185712776.69245744</v>
      </c>
    </row>
    <row r="218" spans="1:24" x14ac:dyDescent="0.2">
      <c r="A218" s="15" t="s">
        <v>10</v>
      </c>
      <c r="B218" s="62">
        <f t="shared" si="65"/>
        <v>58889709.051048957</v>
      </c>
      <c r="C218" s="11">
        <f>C167*C116*Předpoklady!C$64</f>
        <v>65683144.802854411</v>
      </c>
      <c r="D218" s="11">
        <f>D167*D116*Předpoklady!D$64</f>
        <v>72773987.440737501</v>
      </c>
      <c r="E218" s="11">
        <f>E167*E116*Předpoklady!E$64</f>
        <v>79729580.269416168</v>
      </c>
      <c r="F218" s="11">
        <f>F167*F116*Předpoklady!F$64</f>
        <v>86141750.654592827</v>
      </c>
      <c r="G218" s="11">
        <f>G167*G116*Předpoklady!G$64</f>
        <v>91372345.681747481</v>
      </c>
      <c r="H218" s="11">
        <f>H167*H116*Předpoklady!H$64</f>
        <v>95158311.420180812</v>
      </c>
      <c r="I218" s="11">
        <f>I167*I116*Předpoklady!I$64</f>
        <v>97614053.079731956</v>
      </c>
      <c r="J218" s="11">
        <f>J167*J116*Předpoklady!J$64</f>
        <v>98999851.020303905</v>
      </c>
      <c r="K218" s="11">
        <f>K167*K116*Předpoklady!K$64</f>
        <v>100125732.23052481</v>
      </c>
      <c r="L218" s="11">
        <f>L167*L116*Předpoklady!L$64</f>
        <v>101378292.23620959</v>
      </c>
      <c r="M218" s="11">
        <f>M167*M116*Předpoklady!M$64</f>
        <v>102859965.63365878</v>
      </c>
      <c r="N218" s="11">
        <f>N167*N116*Předpoklady!N$64</f>
        <v>105629459.32142904</v>
      </c>
      <c r="O218" s="11">
        <f>O167*O116*Předpoklady!O$64</f>
        <v>109974239.78841294</v>
      </c>
      <c r="P218" s="11">
        <f>P167*P116*Předpoklady!P$64</f>
        <v>114917064.90244164</v>
      </c>
      <c r="Q218" s="11">
        <f>Q167*Q116*Předpoklady!Q$64</f>
        <v>120252983.55234191</v>
      </c>
      <c r="R218" s="11">
        <f>R167*R116*Předpoklady!R$64</f>
        <v>125788845.67748569</v>
      </c>
      <c r="S218" s="11">
        <f>S167*S116*Předpoklady!S$64</f>
        <v>131467065.88594891</v>
      </c>
      <c r="T218" s="11">
        <f>T167*T116*Předpoklady!T$64</f>
        <v>137720769.80443564</v>
      </c>
      <c r="U218" s="11">
        <f>U167*U116*Předpoklady!U$64</f>
        <v>143900901.67319202</v>
      </c>
      <c r="V218" s="11">
        <f>V167*V116*Předpoklady!V$64</f>
        <v>149698648.99075368</v>
      </c>
      <c r="W218" s="11">
        <f>W167*W116*Předpoklady!W$64</f>
        <v>154682468.16887859</v>
      </c>
      <c r="X218" s="12">
        <f>X167*X116*Předpoklady!X$64</f>
        <v>157540854.20988637</v>
      </c>
    </row>
    <row r="219" spans="1:24" x14ac:dyDescent="0.2">
      <c r="A219" s="15" t="s">
        <v>11</v>
      </c>
      <c r="B219" s="62">
        <f t="shared" si="65"/>
        <v>53231300.408316493</v>
      </c>
      <c r="C219" s="11">
        <f>C168*C117*Předpoklady!C$64</f>
        <v>55234865.732437834</v>
      </c>
      <c r="D219" s="11">
        <f>D168*D117*Předpoklady!D$64</f>
        <v>57840087.741924427</v>
      </c>
      <c r="E219" s="11">
        <f>E168*E117*Předpoklady!E$64</f>
        <v>61603871.650752112</v>
      </c>
      <c r="F219" s="11">
        <f>F168*F117*Předpoklady!F$64</f>
        <v>66617446.920734368</v>
      </c>
      <c r="G219" s="11">
        <f>G168*G117*Předpoklady!G$64</f>
        <v>73369798.374091566</v>
      </c>
      <c r="H219" s="11">
        <f>H168*H117*Předpoklady!H$64</f>
        <v>81759256.064945981</v>
      </c>
      <c r="I219" s="11">
        <f>I168*I117*Předpoklady!I$64</f>
        <v>90650096.890217841</v>
      </c>
      <c r="J219" s="11">
        <f>J168*J117*Předpoklady!J$64</f>
        <v>99348273.36905387</v>
      </c>
      <c r="K219" s="11">
        <f>K168*K117*Předpoklady!K$64</f>
        <v>107365394.55441387</v>
      </c>
      <c r="L219" s="11">
        <f>L168*L117*Předpoklady!L$64</f>
        <v>113899168.56705599</v>
      </c>
      <c r="M219" s="11">
        <f>M168*M117*Předpoklady!M$64</f>
        <v>118629116.83406433</v>
      </c>
      <c r="N219" s="11">
        <f>N168*N117*Předpoklady!N$64</f>
        <v>121675291.5785062</v>
      </c>
      <c r="O219" s="11">
        <f>O168*O117*Předpoklady!O$64</f>
        <v>123385013.42505603</v>
      </c>
      <c r="P219" s="11">
        <f>P168*P117*Předpoklady!P$64</f>
        <v>124834498.47393119</v>
      </c>
      <c r="Q219" s="11">
        <f>Q168*Q117*Předpoklady!Q$64</f>
        <v>126485679.41613603</v>
      </c>
      <c r="R219" s="11">
        <f>R168*R117*Předpoklady!R$64</f>
        <v>128469265.13257276</v>
      </c>
      <c r="S219" s="11">
        <f>S168*S117*Předpoklady!S$64</f>
        <v>132139642.43298627</v>
      </c>
      <c r="T219" s="11">
        <f>T168*T117*Předpoklady!T$64</f>
        <v>137724473.79803774</v>
      </c>
      <c r="U219" s="11">
        <f>U168*U117*Předpoklady!U$64</f>
        <v>143949784.83745572</v>
      </c>
      <c r="V219" s="11">
        <f>V168*V117*Předpoklady!V$64</f>
        <v>150654284.01417169</v>
      </c>
      <c r="W219" s="11">
        <f>W168*W117*Předpoklady!W$64</f>
        <v>157621522.04575494</v>
      </c>
      <c r="X219" s="12">
        <f>X168*X117*Předpoklady!X$64</f>
        <v>164774574.71514952</v>
      </c>
    </row>
    <row r="220" spans="1:24" x14ac:dyDescent="0.2">
      <c r="A220" s="15" t="s">
        <v>12</v>
      </c>
      <c r="B220" s="62">
        <f t="shared" si="65"/>
        <v>41485015.84845072</v>
      </c>
      <c r="C220" s="11">
        <f>C169*C118*Předpoklady!C$64</f>
        <v>44149771.254281729</v>
      </c>
      <c r="D220" s="11">
        <f>D169*D118*Předpoklady!D$64</f>
        <v>47130463.75598</v>
      </c>
      <c r="E220" s="11">
        <f>E169*E118*Předpoklady!E$64</f>
        <v>49695585.203538015</v>
      </c>
      <c r="F220" s="11">
        <f>F169*F118*Předpoklady!F$64</f>
        <v>51953777.896534026</v>
      </c>
      <c r="G220" s="11">
        <f>G169*G118*Předpoklady!G$64</f>
        <v>53620063.692486502</v>
      </c>
      <c r="H220" s="11">
        <f>H169*H118*Předpoklady!H$64</f>
        <v>54885326.073457494</v>
      </c>
      <c r="I220" s="11">
        <f>I169*I118*Předpoklady!I$64</f>
        <v>56767293.611438379</v>
      </c>
      <c r="J220" s="11">
        <f>J169*J118*Předpoklady!J$64</f>
        <v>59703074.375686117</v>
      </c>
      <c r="K220" s="11">
        <f>K169*K118*Předpoklady!K$64</f>
        <v>63739616.566644542</v>
      </c>
      <c r="L220" s="11">
        <f>L169*L118*Předpoklady!L$64</f>
        <v>69287102.840536043</v>
      </c>
      <c r="M220" s="11">
        <f>M169*M118*Předpoklady!M$64</f>
        <v>76189646.799479812</v>
      </c>
      <c r="N220" s="11">
        <f>N169*N118*Předpoklady!N$64</f>
        <v>83330468.408943519</v>
      </c>
      <c r="O220" s="11">
        <f>O169*O118*Předpoklady!O$64</f>
        <v>90077903.442886084</v>
      </c>
      <c r="P220" s="11">
        <f>P169*P118*Předpoklady!P$64</f>
        <v>96058971.946637362</v>
      </c>
      <c r="Q220" s="11">
        <f>Q169*Q118*Předpoklady!Q$64</f>
        <v>100593054.45271023</v>
      </c>
      <c r="R220" s="11">
        <f>R169*R118*Předpoklady!R$64</f>
        <v>103465367.36359929</v>
      </c>
      <c r="S220" s="11">
        <f>S169*S118*Předpoklady!S$64</f>
        <v>104866278.08586459</v>
      </c>
      <c r="T220" s="11">
        <f>T169*T118*Předpoklady!T$64</f>
        <v>105037685.36167584</v>
      </c>
      <c r="U220" s="11">
        <f>U169*U118*Předpoklady!U$64</f>
        <v>104889449.6130451</v>
      </c>
      <c r="V220" s="11">
        <f>V169*V118*Předpoklady!V$64</f>
        <v>104890001.73408037</v>
      </c>
      <c r="W220" s="11">
        <f>W169*W118*Předpoklady!W$64</f>
        <v>105158195.35151111</v>
      </c>
      <c r="X220" s="12">
        <f>X169*X118*Předpoklady!X$64</f>
        <v>106763445.14245965</v>
      </c>
    </row>
    <row r="221" spans="1:24" x14ac:dyDescent="0.2">
      <c r="A221" s="15" t="s">
        <v>13</v>
      </c>
      <c r="B221" s="62">
        <f t="shared" si="65"/>
        <v>39858017.527163506</v>
      </c>
      <c r="C221" s="11">
        <f>C170*C119*Předpoklady!C$64</f>
        <v>40166363.81285987</v>
      </c>
      <c r="D221" s="11">
        <f>D170*D119*Předpoklady!D$64</f>
        <v>40300523.383631654</v>
      </c>
      <c r="E221" s="11">
        <f>E170*E119*Předpoklady!E$64</f>
        <v>40591687.966316596</v>
      </c>
      <c r="F221" s="11">
        <f>F170*F119*Předpoklady!F$64</f>
        <v>41240919.811521694</v>
      </c>
      <c r="G221" s="11">
        <f>G170*G119*Předpoklady!G$64</f>
        <v>42983969.045643911</v>
      </c>
      <c r="H221" s="11">
        <f>H170*H119*Předpoklady!H$64</f>
        <v>46173706.984227411</v>
      </c>
      <c r="I221" s="11">
        <f>I170*I119*Předpoklady!I$64</f>
        <v>49782626.901024252</v>
      </c>
      <c r="J221" s="11">
        <f>J170*J119*Předpoklady!J$64</f>
        <v>53006031.45569285</v>
      </c>
      <c r="K221" s="11">
        <f>K170*K119*Předpoklady!K$64</f>
        <v>55944493.605053306</v>
      </c>
      <c r="L221" s="11">
        <f>L170*L119*Předpoklady!L$64</f>
        <v>58284886.436116531</v>
      </c>
      <c r="M221" s="11">
        <f>M170*M119*Předpoklady!M$64</f>
        <v>60231496.132421054</v>
      </c>
      <c r="N221" s="11">
        <f>N170*N119*Předpoklady!N$64</f>
        <v>62882931.905698441</v>
      </c>
      <c r="O221" s="11">
        <f>O170*O119*Předpoklady!O$64</f>
        <v>66747925.058722518</v>
      </c>
      <c r="P221" s="11">
        <f>P170*P119*Předpoklady!P$64</f>
        <v>71948893.948510349</v>
      </c>
      <c r="Q221" s="11">
        <f>Q170*Q119*Předpoklady!Q$64</f>
        <v>78986711.746313691</v>
      </c>
      <c r="R221" s="11">
        <f>R170*R119*Předpoklady!R$64</f>
        <v>87741142.468282491</v>
      </c>
      <c r="S221" s="11">
        <f>S170*S119*Předpoklady!S$64</f>
        <v>96988736.972256422</v>
      </c>
      <c r="T221" s="11">
        <f>T170*T119*Předpoklady!T$64</f>
        <v>105900498.71957737</v>
      </c>
      <c r="U221" s="11">
        <f>U170*U119*Předpoklady!U$64</f>
        <v>113971007.94970131</v>
      </c>
      <c r="V221" s="11">
        <f>V170*V119*Předpoklady!V$64</f>
        <v>120442026.19619791</v>
      </c>
      <c r="W221" s="11">
        <f>W170*W119*Předpoklady!W$64</f>
        <v>125038470.7053152</v>
      </c>
      <c r="X221" s="12">
        <f>X170*X119*Předpoklady!X$64</f>
        <v>127918347.4427115</v>
      </c>
    </row>
    <row r="222" spans="1:24" x14ac:dyDescent="0.2">
      <c r="A222" s="15" t="s">
        <v>14</v>
      </c>
      <c r="B222" s="62">
        <f t="shared" si="65"/>
        <v>30625651.981040698</v>
      </c>
      <c r="C222" s="11">
        <f>C171*C120*Předpoklady!C$64</f>
        <v>31805278.840022787</v>
      </c>
      <c r="D222" s="11">
        <f>D171*D120*Předpoklady!D$64</f>
        <v>33036687.149539694</v>
      </c>
      <c r="E222" s="11">
        <f>E171*E120*Předpoklady!E$64</f>
        <v>34155308.293412633</v>
      </c>
      <c r="F222" s="11">
        <f>F171*F120*Předpoklady!F$64</f>
        <v>35138732.656231649</v>
      </c>
      <c r="G222" s="11">
        <f>G171*G120*Předpoklady!G$64</f>
        <v>35863611.716115199</v>
      </c>
      <c r="H222" s="11">
        <f>H171*H120*Předpoklady!H$64</f>
        <v>36243608.260091141</v>
      </c>
      <c r="I222" s="11">
        <f>I171*I120*Předpoklady!I$64</f>
        <v>36503087.648409896</v>
      </c>
      <c r="J222" s="11">
        <f>J171*J120*Předpoklady!J$64</f>
        <v>36915113.049120247</v>
      </c>
      <c r="K222" s="11">
        <f>K171*K120*Předpoklady!K$64</f>
        <v>37657577.952191323</v>
      </c>
      <c r="L222" s="11">
        <f>L171*L120*Předpoklady!L$64</f>
        <v>39401601.007035203</v>
      </c>
      <c r="M222" s="11">
        <f>M171*M120*Předpoklady!M$64</f>
        <v>42473401.787869632</v>
      </c>
      <c r="N222" s="11">
        <f>N171*N120*Předpoklady!N$64</f>
        <v>45922265.04370635</v>
      </c>
      <c r="O222" s="11">
        <f>O171*O120*Předpoklady!O$64</f>
        <v>49017755.849696726</v>
      </c>
      <c r="P222" s="11">
        <f>P171*P120*Předpoklady!P$64</f>
        <v>51882507.745635949</v>
      </c>
      <c r="Q222" s="11">
        <f>Q171*Q120*Předpoklady!Q$64</f>
        <v>54230144.640252709</v>
      </c>
      <c r="R222" s="11">
        <f>R171*R120*Předpoklady!R$64</f>
        <v>56259873.742264293</v>
      </c>
      <c r="S222" s="11">
        <f>S171*S120*Předpoklady!S$64</f>
        <v>59007432.777205467</v>
      </c>
      <c r="T222" s="11">
        <f>T171*T120*Předpoklady!T$64</f>
        <v>62889555.900011815</v>
      </c>
      <c r="U222" s="11">
        <f>U171*U120*Předpoklady!U$64</f>
        <v>68003714.103389487</v>
      </c>
      <c r="V222" s="11">
        <f>V171*V120*Předpoklady!V$64</f>
        <v>74879506.85931249</v>
      </c>
      <c r="W222" s="11">
        <f>W171*W120*Předpoklady!W$64</f>
        <v>83428615.990402386</v>
      </c>
      <c r="X222" s="12">
        <f>X171*X120*Předpoklady!X$64</f>
        <v>92485859.22606279</v>
      </c>
    </row>
    <row r="223" spans="1:24" x14ac:dyDescent="0.2">
      <c r="A223" s="15" t="s">
        <v>15</v>
      </c>
      <c r="B223" s="62">
        <f t="shared" si="65"/>
        <v>24378755.489342008</v>
      </c>
      <c r="C223" s="11">
        <f>C172*C121*Předpoklady!C$64</f>
        <v>26442075.194866784</v>
      </c>
      <c r="D223" s="11">
        <f>D172*D121*Předpoklady!D$64</f>
        <v>28677841.847209983</v>
      </c>
      <c r="E223" s="11">
        <f>E172*E121*Předpoklady!E$64</f>
        <v>30696848.021569822</v>
      </c>
      <c r="F223" s="11">
        <f>F172*F121*Předpoklady!F$64</f>
        <v>32169234.780445203</v>
      </c>
      <c r="G223" s="11">
        <f>G172*G121*Předpoklady!G$64</f>
        <v>33666980.445732132</v>
      </c>
      <c r="H223" s="11">
        <f>H172*H121*Předpoklady!H$64</f>
        <v>35381699.749737769</v>
      </c>
      <c r="I223" s="11">
        <f>I172*I121*Předpoklady!I$64</f>
        <v>37200202.725943089</v>
      </c>
      <c r="J223" s="11">
        <f>J172*J121*Předpoklady!J$64</f>
        <v>38948247.601725996</v>
      </c>
      <c r="K223" s="11">
        <f>K172*K121*Předpoklady!K$64</f>
        <v>40571228.398010679</v>
      </c>
      <c r="L223" s="11">
        <f>L172*L121*Předpoklady!L$64</f>
        <v>41909490.290448688</v>
      </c>
      <c r="M223" s="11">
        <f>M172*M121*Předpoklady!M$64</f>
        <v>42850215.346708111</v>
      </c>
      <c r="N223" s="11">
        <f>N172*N121*Předpoklady!N$64</f>
        <v>43654889.887823507</v>
      </c>
      <c r="O223" s="11">
        <f>O172*O121*Předpoklady!O$64</f>
        <v>44667305.255268395</v>
      </c>
      <c r="P223" s="11">
        <f>P172*P121*Předpoklady!P$64</f>
        <v>46131780.67213729</v>
      </c>
      <c r="Q223" s="11">
        <f>Q172*Q121*Předpoklady!Q$64</f>
        <v>48886190.626315832</v>
      </c>
      <c r="R223" s="11">
        <f>R172*R121*Předpoklady!R$64</f>
        <v>53374575.652621351</v>
      </c>
      <c r="S223" s="11">
        <f>S172*S121*Předpoklady!S$64</f>
        <v>58456399.759815507</v>
      </c>
      <c r="T223" s="11">
        <f>T172*T121*Předpoklady!T$64</f>
        <v>63155979.11098367</v>
      </c>
      <c r="U223" s="11">
        <f>U172*U121*Předpoklady!U$64</f>
        <v>67594129.063490137</v>
      </c>
      <c r="V223" s="11">
        <f>V172*V121*Předpoklady!V$64</f>
        <v>71445937.035662606</v>
      </c>
      <c r="W223" s="11">
        <f>W172*W121*Předpoklady!W$64</f>
        <v>74985746.573921859</v>
      </c>
      <c r="X223" s="12">
        <f>X172*X121*Předpoklady!X$64</f>
        <v>79578456.536200523</v>
      </c>
    </row>
    <row r="224" spans="1:24" x14ac:dyDescent="0.2">
      <c r="A224" s="15" t="s">
        <v>16</v>
      </c>
      <c r="B224" s="62">
        <f t="shared" si="65"/>
        <v>16386849.498179354</v>
      </c>
      <c r="C224" s="11">
        <f>C173*C122*Předpoklady!C$64</f>
        <v>18454279.322881099</v>
      </c>
      <c r="D224" s="11">
        <f>D173*D122*Předpoklady!D$64</f>
        <v>20324126.881655566</v>
      </c>
      <c r="E224" s="11">
        <f>E173*E122*Předpoklady!E$64</f>
        <v>22564569.34827555</v>
      </c>
      <c r="F224" s="11">
        <f>F173*F122*Předpoklady!F$64</f>
        <v>25626476.458986215</v>
      </c>
      <c r="G224" s="11">
        <f>G173*G122*Předpoklady!G$64</f>
        <v>28572068.375257868</v>
      </c>
      <c r="H224" s="11">
        <f>H173*H122*Předpoklady!H$64</f>
        <v>31150819.935600188</v>
      </c>
      <c r="I224" s="11">
        <f>I173*I122*Předpoklady!I$64</f>
        <v>33931839.921056002</v>
      </c>
      <c r="J224" s="11">
        <f>J173*J122*Předpoklady!J$64</f>
        <v>36522156.709796667</v>
      </c>
      <c r="K224" s="11">
        <f>K173*K122*Předpoklady!K$64</f>
        <v>38517197.201897062</v>
      </c>
      <c r="L224" s="11">
        <f>L173*L122*Předpoklady!L$64</f>
        <v>40555385.150242344</v>
      </c>
      <c r="M224" s="11">
        <f>M173*M122*Předpoklady!M$64</f>
        <v>42852887.119871162</v>
      </c>
      <c r="N224" s="11">
        <f>N173*N122*Předpoklady!N$64</f>
        <v>45279243.421100236</v>
      </c>
      <c r="O224" s="11">
        <f>O173*O122*Předpoklady!O$64</f>
        <v>47643573.24139639</v>
      </c>
      <c r="P224" s="11">
        <f>P173*P122*Předpoklady!P$64</f>
        <v>49896405.627573527</v>
      </c>
      <c r="Q224" s="11">
        <f>Q173*Q122*Předpoklady!Q$64</f>
        <v>51821061.38784717</v>
      </c>
      <c r="R224" s="11">
        <f>R173*R122*Předpoklady!R$64</f>
        <v>53270897.23913569</v>
      </c>
      <c r="S224" s="11">
        <f>S173*S122*Předpoklady!S$64</f>
        <v>54605125.961635657</v>
      </c>
      <c r="T224" s="11">
        <f>T173*T122*Předpoklady!T$64</f>
        <v>56217204.347283125</v>
      </c>
      <c r="U224" s="11">
        <f>U173*U122*Předpoklady!U$64</f>
        <v>58391381.906174697</v>
      </c>
      <c r="V224" s="11">
        <f>V173*V122*Předpoklady!V$64</f>
        <v>62235636.976155311</v>
      </c>
      <c r="W224" s="11">
        <f>W173*W122*Předpoklady!W$64</f>
        <v>68323886.408950716</v>
      </c>
      <c r="X224" s="12">
        <f>X173*X122*Předpoklady!X$64</f>
        <v>75185371.470406786</v>
      </c>
    </row>
    <row r="225" spans="1:24" x14ac:dyDescent="0.2">
      <c r="A225" s="15" t="s">
        <v>17</v>
      </c>
      <c r="B225" s="62">
        <f t="shared" si="65"/>
        <v>11389060.424349975</v>
      </c>
      <c r="C225" s="11">
        <f>C174*C123*Předpoklady!C$64</f>
        <v>12285814.83295062</v>
      </c>
      <c r="D225" s="11">
        <f>D174*D123*Předpoklady!D$64</f>
        <v>13567173.565991798</v>
      </c>
      <c r="E225" s="11">
        <f>E174*E123*Předpoklady!E$64</f>
        <v>15226700.336035231</v>
      </c>
      <c r="F225" s="11">
        <f>F174*F123*Předpoklady!F$64</f>
        <v>17091641.941165283</v>
      </c>
      <c r="G225" s="11">
        <f>G174*G123*Předpoklady!G$64</f>
        <v>19374232.44439096</v>
      </c>
      <c r="H225" s="11">
        <f>H174*H123*Předpoklady!H$64</f>
        <v>22057726.436020914</v>
      </c>
      <c r="I225" s="11">
        <f>I174*I123*Předpoklady!I$64</f>
        <v>24540592.222906128</v>
      </c>
      <c r="J225" s="11">
        <f>J174*J123*Předpoklady!J$64</f>
        <v>27572961.092952449</v>
      </c>
      <c r="K225" s="11">
        <f>K174*K123*Předpoklady!K$64</f>
        <v>31698578.553423796</v>
      </c>
      <c r="L225" s="11">
        <f>L174*L123*Předpoklady!L$64</f>
        <v>35730375.539041728</v>
      </c>
      <c r="M225" s="11">
        <f>M174*M123*Předpoklady!M$64</f>
        <v>39336516.710843593</v>
      </c>
      <c r="N225" s="11">
        <f>N174*N123*Předpoklady!N$64</f>
        <v>43196681.560278736</v>
      </c>
      <c r="O225" s="11">
        <f>O174*O123*Předpoklady!O$64</f>
        <v>46903024.505184285</v>
      </c>
      <c r="P225" s="11">
        <f>P174*P123*Předpoklady!P$64</f>
        <v>50007218.674858615</v>
      </c>
      <c r="Q225" s="11">
        <f>Q174*Q123*Předpoklady!Q$64</f>
        <v>53243330.496244684</v>
      </c>
      <c r="R225" s="11">
        <f>R174*R123*Předpoklady!R$64</f>
        <v>56863441.726173066</v>
      </c>
      <c r="S225" s="11">
        <f>S174*S123*Předpoklady!S$64</f>
        <v>60747781.499818392</v>
      </c>
      <c r="T225" s="11">
        <f>T174*T123*Předpoklady!T$64</f>
        <v>64612001.890521467</v>
      </c>
      <c r="U225" s="11">
        <f>U174*U123*Předpoklady!U$64</f>
        <v>68338250.392728284</v>
      </c>
      <c r="V225" s="11">
        <f>V174*V123*Předpoklady!V$64</f>
        <v>71637150.830587655</v>
      </c>
      <c r="W225" s="11">
        <f>W174*W123*Předpoklady!W$64</f>
        <v>74293180.294397518</v>
      </c>
      <c r="X225" s="12">
        <f>X174*X123*Předpoklady!X$64</f>
        <v>76855327.848622397</v>
      </c>
    </row>
    <row r="226" spans="1:24" x14ac:dyDescent="0.2">
      <c r="A226" s="15" t="s">
        <v>18</v>
      </c>
      <c r="B226" s="62">
        <f t="shared" si="65"/>
        <v>7927499.6610138528</v>
      </c>
      <c r="C226" s="11">
        <f>C175*C124*Předpoklady!C$64</f>
        <v>8493378.9006931465</v>
      </c>
      <c r="D226" s="11">
        <f>D175*D124*Předpoklady!D$64</f>
        <v>9040093.3014382571</v>
      </c>
      <c r="E226" s="11">
        <f>E175*E124*Předpoklady!E$64</f>
        <v>9558495.2032980323</v>
      </c>
      <c r="F226" s="11">
        <f>F175*F124*Předpoklady!F$64</f>
        <v>10126465.815746406</v>
      </c>
      <c r="G226" s="11">
        <f>G175*G124*Předpoklady!G$64</f>
        <v>10902366.090580441</v>
      </c>
      <c r="H226" s="11">
        <f>H175*H124*Předpoklady!H$64</f>
        <v>11949846.797001893</v>
      </c>
      <c r="I226" s="11">
        <f>I175*I124*Předpoklady!I$64</f>
        <v>13422001.722250113</v>
      </c>
      <c r="J226" s="11">
        <f>J175*J124*Předpoklady!J$64</f>
        <v>15310855.90092325</v>
      </c>
      <c r="K226" s="11">
        <f>K175*K124*Předpoklady!K$64</f>
        <v>17419782.154399958</v>
      </c>
      <c r="L226" s="11">
        <f>L175*L124*Předpoklady!L$64</f>
        <v>20016533.398897633</v>
      </c>
      <c r="M226" s="11">
        <f>M175*M124*Předpoklady!M$64</f>
        <v>23087844.726803288</v>
      </c>
      <c r="N226" s="11">
        <f>N175*N124*Předpoklady!N$64</f>
        <v>25969701.082632538</v>
      </c>
      <c r="O226" s="11">
        <f>O175*O124*Předpoklady!O$64</f>
        <v>29563632.445111997</v>
      </c>
      <c r="P226" s="11">
        <f>P175*P124*Předpoklady!P$64</f>
        <v>34485441.772277936</v>
      </c>
      <c r="Q226" s="11">
        <f>Q175*Q124*Předpoklady!Q$64</f>
        <v>39374057.171115823</v>
      </c>
      <c r="R226" s="11">
        <f>R175*R124*Předpoklady!R$64</f>
        <v>43838533.181787789</v>
      </c>
      <c r="S226" s="11">
        <f>S175*S124*Předpoklady!S$64</f>
        <v>48615713.401199408</v>
      </c>
      <c r="T226" s="11">
        <f>T175*T124*Předpoklady!T$64</f>
        <v>53367689.342967443</v>
      </c>
      <c r="U226" s="11">
        <f>U175*U124*Předpoklady!U$64</f>
        <v>57642465.615072422</v>
      </c>
      <c r="V226" s="11">
        <f>V175*V124*Předpoklady!V$64</f>
        <v>62158919.838638961</v>
      </c>
      <c r="W226" s="11">
        <f>W175*W124*Předpoklady!W$64</f>
        <v>67155548.017905295</v>
      </c>
      <c r="X226" s="12">
        <f>X175*X124*Předpoklady!X$64</f>
        <v>72552424.024407476</v>
      </c>
    </row>
    <row r="227" spans="1:24" x14ac:dyDescent="0.2">
      <c r="A227" s="15" t="s">
        <v>19</v>
      </c>
      <c r="B227" s="62">
        <f t="shared" si="65"/>
        <v>2907651.6014979011</v>
      </c>
      <c r="C227" s="11">
        <f>C176*C125*Předpoklady!C$64</f>
        <v>3281198.3313402738</v>
      </c>
      <c r="D227" s="11">
        <f>D176*D125*Předpoklady!D$64</f>
        <v>3725433.6439215695</v>
      </c>
      <c r="E227" s="11">
        <f>E176*E125*Předpoklady!E$64</f>
        <v>4190457.0052980524</v>
      </c>
      <c r="F227" s="11">
        <f>F176*F125*Předpoklady!F$64</f>
        <v>4659110.6503347149</v>
      </c>
      <c r="G227" s="11">
        <f>G176*G125*Předpoklady!G$64</f>
        <v>5098766.7217461606</v>
      </c>
      <c r="H227" s="11">
        <f>H176*H125*Předpoklady!H$64</f>
        <v>5503675.0944766561</v>
      </c>
      <c r="I227" s="11">
        <f>I176*I125*Předpoklady!I$64</f>
        <v>5910406.5680662403</v>
      </c>
      <c r="J227" s="11">
        <f>J176*J125*Předpoklady!J$64</f>
        <v>6319636.6082828818</v>
      </c>
      <c r="K227" s="11">
        <f>K176*K125*Předpoklady!K$64</f>
        <v>6778583.2312770197</v>
      </c>
      <c r="L227" s="11">
        <f>L176*L125*Předpoklady!L$64</f>
        <v>7401661.1256206147</v>
      </c>
      <c r="M227" s="11">
        <f>M176*M125*Předpoklady!M$64</f>
        <v>8228373.050913916</v>
      </c>
      <c r="N227" s="11">
        <f>N176*N125*Předpoklady!N$64</f>
        <v>9383277.6231302377</v>
      </c>
      <c r="O227" s="11">
        <f>O176*O125*Předpoklady!O$64</f>
        <v>10845004.339120751</v>
      </c>
      <c r="P227" s="11">
        <f>P176*P125*Předpoklady!P$64</f>
        <v>12456857.840410823</v>
      </c>
      <c r="Q227" s="11">
        <f>Q176*Q125*Předpoklady!Q$64</f>
        <v>14467875.158671299</v>
      </c>
      <c r="R227" s="11">
        <f>R176*R125*Předpoklady!R$64</f>
        <v>16866358.235620845</v>
      </c>
      <c r="S227" s="11">
        <f>S176*S125*Předpoklady!S$64</f>
        <v>19126442.19716385</v>
      </c>
      <c r="T227" s="11">
        <f>T176*T125*Předpoklady!T$64</f>
        <v>22027252.347584777</v>
      </c>
      <c r="U227" s="11">
        <f>U176*U125*Předpoklady!U$64</f>
        <v>26023574.028619498</v>
      </c>
      <c r="V227" s="11">
        <f>V176*V125*Předpoklady!V$64</f>
        <v>29975260.19632785</v>
      </c>
      <c r="W227" s="11">
        <f>W176*W125*Předpoklady!W$64</f>
        <v>33560834.062862739</v>
      </c>
      <c r="X227" s="12">
        <f>X176*X125*Předpoklady!X$64</f>
        <v>37342024.442731649</v>
      </c>
    </row>
    <row r="228" spans="1:24" x14ac:dyDescent="0.2">
      <c r="A228" s="15" t="s">
        <v>20</v>
      </c>
      <c r="B228" s="62">
        <f t="shared" si="65"/>
        <v>436819.39548737701</v>
      </c>
      <c r="C228" s="11">
        <f>C177*C126*Předpoklady!C$64</f>
        <v>518130.94752958743</v>
      </c>
      <c r="D228" s="11">
        <f>D177*D126*Předpoklady!D$64</f>
        <v>595713.8927167994</v>
      </c>
      <c r="E228" s="11">
        <f>E177*E126*Předpoklady!E$64</f>
        <v>678653.87778298976</v>
      </c>
      <c r="F228" s="11">
        <f>F177*F126*Předpoklady!F$64</f>
        <v>772033.64399398316</v>
      </c>
      <c r="G228" s="11">
        <f>G177*G126*Předpoklady!G$64</f>
        <v>882798.24317721091</v>
      </c>
      <c r="H228" s="11">
        <f>H177*H126*Předpoklady!H$64</f>
        <v>1009368.5346304184</v>
      </c>
      <c r="I228" s="11">
        <f>I177*I126*Předpoklady!I$64</f>
        <v>1156791.3526217621</v>
      </c>
      <c r="J228" s="11">
        <f>J177*J126*Předpoklady!J$64</f>
        <v>1316388.4117037165</v>
      </c>
      <c r="K228" s="11">
        <f>K177*K126*Předpoklady!K$64</f>
        <v>1478023.0956620164</v>
      </c>
      <c r="L228" s="11">
        <f>L177*L126*Předpoklady!L$64</f>
        <v>1630636.0978056188</v>
      </c>
      <c r="M228" s="11">
        <f>M177*M126*Předpoklady!M$64</f>
        <v>1773773.1998634818</v>
      </c>
      <c r="N228" s="11">
        <f>N177*N126*Předpoklady!N$64</f>
        <v>1923914.849558328</v>
      </c>
      <c r="O228" s="11">
        <f>O177*O126*Předpoklady!O$64</f>
        <v>2080239.4810937184</v>
      </c>
      <c r="P228" s="11">
        <f>P177*P126*Předpoklady!P$64</f>
        <v>2261623.4837309541</v>
      </c>
      <c r="Q228" s="11">
        <f>Q177*Q126*Předpoklady!Q$64</f>
        <v>2510928.1861867714</v>
      </c>
      <c r="R228" s="11">
        <f>R177*R126*Předpoklady!R$64</f>
        <v>2839130.756990198</v>
      </c>
      <c r="S228" s="11">
        <f>S177*S126*Předpoklady!S$64</f>
        <v>3300356.7250208259</v>
      </c>
      <c r="T228" s="11">
        <f>T177*T126*Předpoklady!T$64</f>
        <v>3875359.54580345</v>
      </c>
      <c r="U228" s="11">
        <f>U177*U126*Předpoklady!U$64</f>
        <v>4494856.0712127788</v>
      </c>
      <c r="V228" s="11">
        <f>V177*V126*Předpoklady!V$64</f>
        <v>5282444.0169279324</v>
      </c>
      <c r="W228" s="11">
        <f>W177*W126*Předpoklady!W$64</f>
        <v>6228217.6992211845</v>
      </c>
      <c r="X228" s="12">
        <f>X177*X126*Předpoklady!X$64</f>
        <v>7107940.5048580542</v>
      </c>
    </row>
    <row r="229" spans="1:24" x14ac:dyDescent="0.2">
      <c r="A229" s="15" t="s">
        <v>21</v>
      </c>
      <c r="B229" s="63">
        <f t="shared" si="65"/>
        <v>63909.501299999989</v>
      </c>
      <c r="C229" s="48">
        <f>C178*C127*Předpoklady!C$64</f>
        <v>59380.280990910469</v>
      </c>
      <c r="D229" s="48">
        <f>D178*D127*Předpoklady!D$64</f>
        <v>56502.881234975597</v>
      </c>
      <c r="E229" s="48">
        <f>E178*E127*Předpoklady!E$64</f>
        <v>69310.382571688591</v>
      </c>
      <c r="F229" s="48">
        <f>F178*F127*Předpoklady!F$64</f>
        <v>85877.407490358964</v>
      </c>
      <c r="G229" s="48">
        <f>G178*G127*Předpoklady!G$64</f>
        <v>104961.51806712606</v>
      </c>
      <c r="H229" s="48">
        <f>H178*H127*Předpoklady!H$64</f>
        <v>124136.27897521373</v>
      </c>
      <c r="I229" s="48">
        <f>I178*I127*Předpoklady!I$64</f>
        <v>142380.45720054847</v>
      </c>
      <c r="J229" s="48">
        <f>J178*J127*Předpoklady!J$64</f>
        <v>164548.76856832494</v>
      </c>
      <c r="K229" s="48">
        <f>K178*K127*Předpoklady!K$64</f>
        <v>190489.65160164249</v>
      </c>
      <c r="L229" s="48">
        <f>L178*L127*Předpoklady!L$64</f>
        <v>221067.38971090745</v>
      </c>
      <c r="M229" s="48">
        <f>M178*M127*Předpoklady!M$64</f>
        <v>256574.93349301675</v>
      </c>
      <c r="N229" s="48">
        <f>N178*N127*Předpoklady!N$64</f>
        <v>297607.35499546392</v>
      </c>
      <c r="O229" s="48">
        <f>O178*O127*Předpoklady!O$64</f>
        <v>341461.27519091964</v>
      </c>
      <c r="P229" s="48">
        <f>P178*P127*Předpoklady!P$64</f>
        <v>387944.92490174837</v>
      </c>
      <c r="Q229" s="48">
        <f>Q178*Q127*Předpoklady!Q$64</f>
        <v>432962.98054606415</v>
      </c>
      <c r="R229" s="48">
        <f>R178*R127*Předpoklady!R$64</f>
        <v>475938.61734136817</v>
      </c>
      <c r="S229" s="48">
        <f>S178*S127*Předpoklady!S$64</f>
        <v>523580.09109701018</v>
      </c>
      <c r="T229" s="48">
        <f>T178*T127*Předpoklady!T$64</f>
        <v>572911.69211000588</v>
      </c>
      <c r="U229" s="48">
        <f>U178*U127*Předpoklady!U$64</f>
        <v>632097.57867130777</v>
      </c>
      <c r="V229" s="48">
        <f>V178*V127*Předpoklady!V$64</f>
        <v>713827.29695890006</v>
      </c>
      <c r="W229" s="48">
        <f>W178*W127*Předpoklady!W$64</f>
        <v>820163.20465957443</v>
      </c>
      <c r="X229" s="64">
        <f>X178*X127*Předpoklady!X$64</f>
        <v>969629.33741090435</v>
      </c>
    </row>
    <row r="230" spans="1:24" x14ac:dyDescent="0.2">
      <c r="A230" s="16" t="s">
        <v>24</v>
      </c>
      <c r="B230" s="67">
        <f>SUM(B209:B229)</f>
        <v>690485860.25901234</v>
      </c>
      <c r="C230" s="67">
        <f t="shared" ref="C230:X230" si="66">SUM(C209:C229)</f>
        <v>726936914.14518201</v>
      </c>
      <c r="D230" s="67">
        <f t="shared" si="66"/>
        <v>764216251.42271709</v>
      </c>
      <c r="E230" s="67">
        <f t="shared" si="66"/>
        <v>803529326.51140308</v>
      </c>
      <c r="F230" s="67">
        <f t="shared" si="66"/>
        <v>844762039.38635206</v>
      </c>
      <c r="G230" s="67">
        <f t="shared" si="66"/>
        <v>888397170.38041544</v>
      </c>
      <c r="H230" s="67">
        <f t="shared" si="66"/>
        <v>934567899.42364275</v>
      </c>
      <c r="I230" s="67">
        <f t="shared" si="66"/>
        <v>983370317.09480071</v>
      </c>
      <c r="J230" s="67">
        <f t="shared" si="66"/>
        <v>1034900915.5062776</v>
      </c>
      <c r="K230" s="67">
        <f t="shared" si="66"/>
        <v>1088951235.0810592</v>
      </c>
      <c r="L230" s="67">
        <f t="shared" si="66"/>
        <v>1145361252.5636461</v>
      </c>
      <c r="M230" s="67">
        <f t="shared" si="66"/>
        <v>1204194651.5502777</v>
      </c>
      <c r="N230" s="67">
        <f t="shared" si="66"/>
        <v>1265860848.9738867</v>
      </c>
      <c r="O230" s="67">
        <f t="shared" si="66"/>
        <v>1331017514.0540323</v>
      </c>
      <c r="P230" s="67">
        <f t="shared" si="66"/>
        <v>1400685726.4486158</v>
      </c>
      <c r="Q230" s="67">
        <f t="shared" si="66"/>
        <v>1475028583.1399105</v>
      </c>
      <c r="R230" s="67">
        <f t="shared" si="66"/>
        <v>1554592931.4441607</v>
      </c>
      <c r="S230" s="67">
        <f t="shared" si="66"/>
        <v>1640452286.8256752</v>
      </c>
      <c r="T230" s="67">
        <f t="shared" si="66"/>
        <v>1731121172.9234264</v>
      </c>
      <c r="U230" s="67">
        <f t="shared" si="66"/>
        <v>1826695305.7865641</v>
      </c>
      <c r="V230" s="67">
        <f t="shared" si="66"/>
        <v>1928537716.3852739</v>
      </c>
      <c r="W230" s="67">
        <f t="shared" si="66"/>
        <v>2037919177.8252053</v>
      </c>
      <c r="X230" s="67">
        <f t="shared" si="66"/>
        <v>2156471257.2288313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67">D207</f>
        <v>2020</v>
      </c>
      <c r="E231" s="7">
        <f t="shared" si="67"/>
        <v>2021</v>
      </c>
      <c r="F231" s="7">
        <f t="shared" si="67"/>
        <v>2022</v>
      </c>
      <c r="G231" s="7">
        <f t="shared" si="67"/>
        <v>2023</v>
      </c>
      <c r="H231" s="7">
        <f t="shared" si="67"/>
        <v>2024</v>
      </c>
      <c r="I231" s="7">
        <f t="shared" si="67"/>
        <v>2025</v>
      </c>
      <c r="J231" s="7">
        <f t="shared" si="67"/>
        <v>2026</v>
      </c>
      <c r="K231" s="7">
        <f t="shared" si="67"/>
        <v>2027</v>
      </c>
      <c r="L231" s="7">
        <f t="shared" si="67"/>
        <v>2028</v>
      </c>
      <c r="M231" s="7">
        <f t="shared" si="67"/>
        <v>2029</v>
      </c>
      <c r="N231" s="7">
        <f t="shared" si="67"/>
        <v>2030</v>
      </c>
      <c r="O231" s="7">
        <f t="shared" si="67"/>
        <v>2031</v>
      </c>
      <c r="P231" s="7">
        <f t="shared" si="67"/>
        <v>2032</v>
      </c>
      <c r="Q231" s="7">
        <f t="shared" si="67"/>
        <v>2033</v>
      </c>
      <c r="R231" s="7">
        <f t="shared" si="67"/>
        <v>2034</v>
      </c>
      <c r="S231" s="7">
        <f t="shared" si="67"/>
        <v>2035</v>
      </c>
      <c r="T231" s="7">
        <f t="shared" si="67"/>
        <v>2036</v>
      </c>
      <c r="U231" s="7">
        <f t="shared" si="67"/>
        <v>2037</v>
      </c>
      <c r="V231" s="7">
        <f t="shared" si="67"/>
        <v>2038</v>
      </c>
      <c r="W231" s="7">
        <f t="shared" si="67"/>
        <v>2039</v>
      </c>
      <c r="X231" s="7">
        <f t="shared" si="67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>B182*B131</f>
        <v>1187359.4546475527</v>
      </c>
      <c r="C233" s="60">
        <f>C182*C131*Předpoklady!C$64</f>
        <v>1217265.588519674</v>
      </c>
      <c r="D233" s="60">
        <f>D182*D131*Předpoklady!D$64</f>
        <v>1254756.7192390105</v>
      </c>
      <c r="E233" s="60">
        <f>E182*E131*Předpoklady!E$64</f>
        <v>1309941.2281330314</v>
      </c>
      <c r="F233" s="60">
        <f>F182*F131*Předpoklady!F$64</f>
        <v>1382946.7608435892</v>
      </c>
      <c r="G233" s="60">
        <f>G182*G131*Předpoklady!G$64</f>
        <v>1460710.5284803822</v>
      </c>
      <c r="H233" s="60">
        <f>H182*H131*Předpoklady!H$64</f>
        <v>1536353.4366335119</v>
      </c>
      <c r="I233" s="60">
        <f>I182*I131*Předpoklady!I$64</f>
        <v>1606592.2358002721</v>
      </c>
      <c r="J233" s="60">
        <f>J182*J131*Předpoklady!J$64</f>
        <v>1670931.9622931043</v>
      </c>
      <c r="K233" s="60">
        <f>K182*K131*Předpoklady!K$64</f>
        <v>1726362.8107758607</v>
      </c>
      <c r="L233" s="60">
        <f>L182*L131*Předpoklady!L$64</f>
        <v>1777528.9581230599</v>
      </c>
      <c r="M233" s="60">
        <f>M182*M131*Předpoklady!M$64</f>
        <v>1830036.3535750685</v>
      </c>
      <c r="N233" s="60">
        <f>N182*N131*Předpoklady!N$64</f>
        <v>1883964.0689545472</v>
      </c>
      <c r="O233" s="60">
        <f>O182*O131*Předpoklady!O$64</f>
        <v>1939644.7604603621</v>
      </c>
      <c r="P233" s="60">
        <f>P182*P131*Předpoklady!P$64</f>
        <v>1998717.808638697</v>
      </c>
      <c r="Q233" s="60">
        <f>Q182*Q131*Předpoklady!Q$64</f>
        <v>2062696.2347672344</v>
      </c>
      <c r="R233" s="60">
        <f>R182*R131*Předpoklady!R$64</f>
        <v>2133820.6348645431</v>
      </c>
      <c r="S233" s="60">
        <f>S182*S131*Předpoklady!S$64</f>
        <v>2214440.2285023327</v>
      </c>
      <c r="T233" s="60">
        <f>T182*T131*Předpoklady!T$64</f>
        <v>2303839.0984286005</v>
      </c>
      <c r="U233" s="60">
        <f>U182*U131*Předpoklady!U$64</f>
        <v>2403597.7586486572</v>
      </c>
      <c r="V233" s="60">
        <f>V182*V131*Předpoklady!V$64</f>
        <v>2517322.0542615321</v>
      </c>
      <c r="W233" s="60">
        <f>W182*W131*Předpoklady!W$64</f>
        <v>2648010.3464615755</v>
      </c>
      <c r="X233" s="61">
        <f>X182*X131*Předpoklady!X$64</f>
        <v>2798003.760209505</v>
      </c>
    </row>
    <row r="234" spans="1:24" x14ac:dyDescent="0.2">
      <c r="A234" s="15" t="s">
        <v>2</v>
      </c>
      <c r="B234" s="62">
        <f t="shared" ref="B234:B253" si="68">B183*B132</f>
        <v>6833470.3970544385</v>
      </c>
      <c r="C234" s="11">
        <f>C183*C132*Předpoklady!C$64</f>
        <v>7456710.4278976209</v>
      </c>
      <c r="D234" s="11">
        <f>D183*D132*Předpoklady!D$64</f>
        <v>8032695.0882808268</v>
      </c>
      <c r="E234" s="11">
        <f>E183*E132*Předpoklady!E$64</f>
        <v>8476967.8994486798</v>
      </c>
      <c r="F234" s="11">
        <f>F183*F132*Předpoklady!F$64</f>
        <v>8756281.9069637433</v>
      </c>
      <c r="G234" s="11">
        <f>G183*G132*Předpoklady!G$64</f>
        <v>8929470.0887552742</v>
      </c>
      <c r="H234" s="11">
        <f>H183*H132*Předpoklady!H$64</f>
        <v>9095473.8446114063</v>
      </c>
      <c r="I234" s="11">
        <f>I183*I132*Předpoklady!I$64</f>
        <v>9321651.7911164742</v>
      </c>
      <c r="J234" s="11">
        <f>J183*J132*Předpoklady!J$64</f>
        <v>9678302.1232832894</v>
      </c>
      <c r="K234" s="11">
        <f>K183*K132*Předpoklady!K$64</f>
        <v>10159774.838350512</v>
      </c>
      <c r="L234" s="11">
        <f>L183*L132*Předpoklady!L$64</f>
        <v>10667923.727935035</v>
      </c>
      <c r="M234" s="11">
        <f>M183*M132*Předpoklady!M$64</f>
        <v>11152919.714133063</v>
      </c>
      <c r="N234" s="11">
        <f>N183*N132*Předpoklady!N$64</f>
        <v>11590020.472369373</v>
      </c>
      <c r="O234" s="11">
        <f>O183*O132*Předpoklady!O$64</f>
        <v>11978988.744036747</v>
      </c>
      <c r="P234" s="11">
        <f>P183*P132*Předpoklady!P$64</f>
        <v>12305673.398755807</v>
      </c>
      <c r="Q234" s="11">
        <f>Q183*Q132*Předpoklady!Q$64</f>
        <v>12602189.98139316</v>
      </c>
      <c r="R234" s="11">
        <f>R183*R132*Předpoklady!R$64</f>
        <v>12908698.984403132</v>
      </c>
      <c r="S234" s="11">
        <f>S183*S132*Předpoklady!S$64</f>
        <v>13229731.746324943</v>
      </c>
      <c r="T234" s="11">
        <f>T183*T132*Předpoklady!T$64</f>
        <v>13554476.325121094</v>
      </c>
      <c r="U234" s="11">
        <f>U183*U132*Předpoklady!U$64</f>
        <v>13888242.615697578</v>
      </c>
      <c r="V234" s="11">
        <f>V183*V132*Předpoklady!V$64</f>
        <v>14250231.439422918</v>
      </c>
      <c r="W234" s="11">
        <f>W183*W132*Předpoklady!W$64</f>
        <v>14657529.52445014</v>
      </c>
      <c r="X234" s="12">
        <f>X183*X132*Předpoklady!X$64</f>
        <v>15124610.948883107</v>
      </c>
    </row>
    <row r="235" spans="1:24" x14ac:dyDescent="0.2">
      <c r="A235" s="15" t="s">
        <v>3</v>
      </c>
      <c r="B235" s="62">
        <f t="shared" si="68"/>
        <v>15823294.279812438</v>
      </c>
      <c r="C235" s="11">
        <f>C184*C133*Předpoklady!C$64</f>
        <v>16460863.049656056</v>
      </c>
      <c r="D235" s="11">
        <f>D184*D133*Předpoklady!D$64</f>
        <v>17261394.367555235</v>
      </c>
      <c r="E235" s="11">
        <f>E184*E133*Předpoklady!E$64</f>
        <v>18275619.462578427</v>
      </c>
      <c r="F235" s="11">
        <f>F184*F133*Předpoklady!F$64</f>
        <v>19587415.495770708</v>
      </c>
      <c r="G235" s="11">
        <f>G184*G133*Předpoklady!G$64</f>
        <v>21199954.054532968</v>
      </c>
      <c r="H235" s="11">
        <f>H184*H133*Předpoklady!H$64</f>
        <v>22865697.876697205</v>
      </c>
      <c r="I235" s="11">
        <f>I184*I133*Předpoklady!I$64</f>
        <v>24367221.266660918</v>
      </c>
      <c r="J235" s="11">
        <f>J184*J133*Předpoklady!J$64</f>
        <v>25454582.217350479</v>
      </c>
      <c r="K235" s="11">
        <f>K184*K133*Předpoklady!K$64</f>
        <v>26030226.293848604</v>
      </c>
      <c r="L235" s="11">
        <f>L184*L133*Předpoklady!L$64</f>
        <v>26277645.456909601</v>
      </c>
      <c r="M235" s="11">
        <f>M184*M133*Předpoklady!M$64</f>
        <v>26492763.562462464</v>
      </c>
      <c r="N235" s="11">
        <f>N184*N133*Předpoklady!N$64</f>
        <v>26865419.16594338</v>
      </c>
      <c r="O235" s="11">
        <f>O184*O133*Předpoklady!O$64</f>
        <v>27594361.418002658</v>
      </c>
      <c r="P235" s="11">
        <f>P184*P133*Předpoklady!P$64</f>
        <v>28666836.676062498</v>
      </c>
      <c r="Q235" s="11">
        <f>Q184*Q133*Předpoklady!Q$64</f>
        <v>29797761.750741664</v>
      </c>
      <c r="R235" s="11">
        <f>R184*R133*Předpoklady!R$64</f>
        <v>30850157.868322887</v>
      </c>
      <c r="S235" s="11">
        <f>S184*S133*Předpoklady!S$64</f>
        <v>31769395.05048281</v>
      </c>
      <c r="T235" s="11">
        <f>T184*T133*Předpoklady!T$64</f>
        <v>32527705.115285985</v>
      </c>
      <c r="U235" s="11">
        <f>U184*U133*Předpoklady!U$64</f>
        <v>33077424.414358802</v>
      </c>
      <c r="V235" s="11">
        <f>V184*V133*Předpoklady!V$64</f>
        <v>33530672.663758326</v>
      </c>
      <c r="W235" s="11">
        <f>W184*W133*Předpoklady!W$64</f>
        <v>34000360.43890176</v>
      </c>
      <c r="X235" s="12">
        <f>X184*X133*Předpoklady!X$64</f>
        <v>34496040.082716234</v>
      </c>
    </row>
    <row r="236" spans="1:24" x14ac:dyDescent="0.2">
      <c r="A236" s="15" t="s">
        <v>4</v>
      </c>
      <c r="B236" s="62">
        <f t="shared" si="68"/>
        <v>29586331.568100452</v>
      </c>
      <c r="C236" s="11">
        <f>C185*C134*Předpoklady!C$64</f>
        <v>29816715.016346525</v>
      </c>
      <c r="D236" s="11">
        <f>D185*D134*Předpoklady!D$64</f>
        <v>30709709.425863869</v>
      </c>
      <c r="E236" s="11">
        <f>E185*E134*Předpoklady!E$64</f>
        <v>32109018.960026819</v>
      </c>
      <c r="F236" s="11">
        <f>F185*F134*Předpoklady!F$64</f>
        <v>33840521.484726034</v>
      </c>
      <c r="G236" s="11">
        <f>G185*G134*Předpoklady!G$64</f>
        <v>35800217.862162009</v>
      </c>
      <c r="H236" s="11">
        <f>H185*H134*Předpoklady!H$64</f>
        <v>38129333.950662248</v>
      </c>
      <c r="I236" s="11">
        <f>I185*I134*Předpoklady!I$64</f>
        <v>41028392.406519286</v>
      </c>
      <c r="J236" s="11">
        <f>J185*J134*Předpoklady!J$64</f>
        <v>44551616.330802396</v>
      </c>
      <c r="K236" s="11">
        <f>K185*K134*Předpoklady!K$64</f>
        <v>48948689.791666135</v>
      </c>
      <c r="L236" s="11">
        <f>L185*L134*Předpoklady!L$64</f>
        <v>54283767.467561342</v>
      </c>
      <c r="M236" s="11">
        <f>M185*M134*Předpoklady!M$64</f>
        <v>59993302.680207491</v>
      </c>
      <c r="N236" s="11">
        <f>N185*N134*Předpoklady!N$64</f>
        <v>65519622.157405116</v>
      </c>
      <c r="O236" s="11">
        <f>O185*O134*Předpoklady!O$64</f>
        <v>70180786.721745819</v>
      </c>
      <c r="P236" s="11">
        <f>P185*P134*Předpoklady!P$64</f>
        <v>73669543.964465812</v>
      </c>
      <c r="Q236" s="11">
        <f>Q185*Q134*Předpoklady!Q$64</f>
        <v>76392789.971587867</v>
      </c>
      <c r="R236" s="11">
        <f>R185*R134*Předpoklady!R$64</f>
        <v>79143298.526483476</v>
      </c>
      <c r="S236" s="11">
        <f>S185*S134*Předpoklady!S$64</f>
        <v>82507920.455235764</v>
      </c>
      <c r="T236" s="11">
        <f>T185*T134*Předpoklady!T$64</f>
        <v>87055257.437477276</v>
      </c>
      <c r="U236" s="11">
        <f>U185*U134*Předpoklady!U$64</f>
        <v>92797553.824998334</v>
      </c>
      <c r="V236" s="11">
        <f>V185*V134*Předpoklady!V$64</f>
        <v>98964278.780103415</v>
      </c>
      <c r="W236" s="11">
        <f>W185*W134*Předpoklady!W$64</f>
        <v>105143156.321651</v>
      </c>
      <c r="X236" s="12">
        <f>X185*X134*Předpoklady!X$64</f>
        <v>111135058.11312117</v>
      </c>
    </row>
    <row r="237" spans="1:24" x14ac:dyDescent="0.2">
      <c r="A237" s="15" t="s">
        <v>5</v>
      </c>
      <c r="B237" s="62">
        <f t="shared" si="68"/>
        <v>28035951.419079736</v>
      </c>
      <c r="C237" s="11">
        <f>C186*C135*Předpoklady!C$64</f>
        <v>28973231.156775363</v>
      </c>
      <c r="D237" s="11">
        <f>D186*D135*Předpoklady!D$64</f>
        <v>29427621.260109592</v>
      </c>
      <c r="E237" s="11">
        <f>E186*E135*Předpoklady!E$64</f>
        <v>29465860.943408549</v>
      </c>
      <c r="F237" s="11">
        <f>F186*F135*Předpoklady!F$64</f>
        <v>29525085.299918469</v>
      </c>
      <c r="G237" s="11">
        <f>G186*G135*Předpoklady!G$64</f>
        <v>29689463.562004343</v>
      </c>
      <c r="H237" s="11">
        <f>H186*H135*Předpoklady!H$64</f>
        <v>30137634.645506427</v>
      </c>
      <c r="I237" s="11">
        <f>I186*I135*Předpoklady!I$64</f>
        <v>31250835.862329021</v>
      </c>
      <c r="J237" s="11">
        <f>J186*J135*Předpoklady!J$64</f>
        <v>32921219.42456606</v>
      </c>
      <c r="K237" s="11">
        <f>K186*K135*Předpoklady!K$64</f>
        <v>34940210.572091199</v>
      </c>
      <c r="L237" s="11">
        <f>L186*L135*Předpoklady!L$64</f>
        <v>37208667.263811179</v>
      </c>
      <c r="M237" s="11">
        <f>M186*M135*Předpoklady!M$64</f>
        <v>39872802.86022228</v>
      </c>
      <c r="N237" s="11">
        <f>N186*N135*Předpoklady!N$64</f>
        <v>43135082.285653889</v>
      </c>
      <c r="O237" s="11">
        <f>O186*O135*Předpoklady!O$64</f>
        <v>47069096.546578854</v>
      </c>
      <c r="P237" s="11">
        <f>P186*P135*Předpoklady!P$64</f>
        <v>51966009.672202237</v>
      </c>
      <c r="Q237" s="11">
        <f>Q186*Q135*Předpoklady!Q$64</f>
        <v>57907468.02388601</v>
      </c>
      <c r="R237" s="11">
        <f>R186*R135*Předpoklady!R$64</f>
        <v>64343125.362552382</v>
      </c>
      <c r="S237" s="11">
        <f>S186*S135*Předpoklady!S$64</f>
        <v>70732854.878203705</v>
      </c>
      <c r="T237" s="11">
        <f>T186*T135*Předpoklady!T$64</f>
        <v>76297137.63247636</v>
      </c>
      <c r="U237" s="11">
        <f>U186*U135*Předpoklady!U$64</f>
        <v>80657611.973461255</v>
      </c>
      <c r="V237" s="11">
        <f>V186*V135*Předpoklady!V$64</f>
        <v>84269589.87156193</v>
      </c>
      <c r="W237" s="11">
        <f>W186*W135*Předpoklady!W$64</f>
        <v>87975428.708574727</v>
      </c>
      <c r="X237" s="12">
        <f>X186*X135*Předpoklady!X$64</f>
        <v>92402758.380273566</v>
      </c>
    </row>
    <row r="238" spans="1:24" x14ac:dyDescent="0.2">
      <c r="A238" s="15" t="s">
        <v>6</v>
      </c>
      <c r="B238" s="62">
        <f t="shared" si="68"/>
        <v>44978739.554052398</v>
      </c>
      <c r="C238" s="11">
        <f>C187*C136*Předpoklady!C$64</f>
        <v>47442116.43997483</v>
      </c>
      <c r="D238" s="11">
        <f>D187*D136*Předpoklady!D$64</f>
        <v>49848620.818221748</v>
      </c>
      <c r="E238" s="11">
        <f>E187*E136*Předpoklady!E$64</f>
        <v>52456737.893098317</v>
      </c>
      <c r="F238" s="11">
        <f>F187*F136*Předpoklady!F$64</f>
        <v>55019759.291368425</v>
      </c>
      <c r="G238" s="11">
        <f>G187*G136*Předpoklady!G$64</f>
        <v>57353555.866654664</v>
      </c>
      <c r="H238" s="11">
        <f>H187*H136*Předpoklady!H$64</f>
        <v>59304179.713637248</v>
      </c>
      <c r="I238" s="11">
        <f>I187*I136*Předpoklady!I$64</f>
        <v>60394063.539037876</v>
      </c>
      <c r="J238" s="11">
        <f>J187*J136*Předpoklady!J$64</f>
        <v>60692745.857138351</v>
      </c>
      <c r="K238" s="11">
        <f>K187*K136*Předpoklady!K$64</f>
        <v>61034435.678563103</v>
      </c>
      <c r="L238" s="11">
        <f>L187*L136*Předpoklady!L$64</f>
        <v>61582837.620783329</v>
      </c>
      <c r="M238" s="11">
        <f>M187*M136*Předpoklady!M$64</f>
        <v>62700718.403080717</v>
      </c>
      <c r="N238" s="11">
        <f>N187*N136*Předpoklady!N$64</f>
        <v>65147084.327459559</v>
      </c>
      <c r="O238" s="11">
        <f>O187*O136*Předpoklady!O$64</f>
        <v>68723624.966578111</v>
      </c>
      <c r="P238" s="11">
        <f>P187*P136*Předpoklady!P$64</f>
        <v>73052541.303228945</v>
      </c>
      <c r="Q238" s="11">
        <f>Q187*Q136*Předpoklady!Q$64</f>
        <v>77931408.223170578</v>
      </c>
      <c r="R238" s="11">
        <f>R187*R136*Předpoklady!R$64</f>
        <v>83664519.291758001</v>
      </c>
      <c r="S238" s="11">
        <f>S187*S136*Předpoklady!S$64</f>
        <v>90698627.604007527</v>
      </c>
      <c r="T238" s="11">
        <f>T187*T136*Předpoklady!T$64</f>
        <v>99106763.30816628</v>
      </c>
      <c r="U238" s="11">
        <f>U187*U136*Předpoklady!U$64</f>
        <v>109438167.26035935</v>
      </c>
      <c r="V238" s="11">
        <f>V187*V136*Předpoklady!V$64</f>
        <v>121930166.13257608</v>
      </c>
      <c r="W238" s="11">
        <f>W187*W136*Předpoklady!W$64</f>
        <v>135492606.48589459</v>
      </c>
      <c r="X238" s="12">
        <f>X187*X136*Předpoklady!X$64</f>
        <v>149025593.46628347</v>
      </c>
    </row>
    <row r="239" spans="1:24" x14ac:dyDescent="0.2">
      <c r="A239" s="15" t="s">
        <v>7</v>
      </c>
      <c r="B239" s="62">
        <f t="shared" si="68"/>
        <v>57788842.490195699</v>
      </c>
      <c r="C239" s="11">
        <f>C188*C137*Předpoklady!C$64</f>
        <v>58509400.284386918</v>
      </c>
      <c r="D239" s="11">
        <f>D188*D137*Předpoklady!D$64</f>
        <v>60000576.871784799</v>
      </c>
      <c r="E239" s="11">
        <f>E188*E137*Předpoklady!E$64</f>
        <v>62418593.388170473</v>
      </c>
      <c r="F239" s="11">
        <f>F188*F137*Předpoklady!F$64</f>
        <v>65071024.258373305</v>
      </c>
      <c r="G239" s="11">
        <f>G188*G137*Předpoklady!G$64</f>
        <v>68113687.736820206</v>
      </c>
      <c r="H239" s="11">
        <f>H188*H137*Předpoklady!H$64</f>
        <v>71426590.913203284</v>
      </c>
      <c r="I239" s="11">
        <f>I188*I137*Předpoklady!I$64</f>
        <v>74745857.314154342</v>
      </c>
      <c r="J239" s="11">
        <f>J188*J137*Předpoklady!J$64</f>
        <v>78334653.465076849</v>
      </c>
      <c r="K239" s="11">
        <f>K188*K137*Předpoklady!K$64</f>
        <v>81820537.163919985</v>
      </c>
      <c r="L239" s="11">
        <f>L188*L137*Předpoklady!L$64</f>
        <v>84926503.779103115</v>
      </c>
      <c r="M239" s="11">
        <f>M188*M137*Předpoklady!M$64</f>
        <v>87437021.897892848</v>
      </c>
      <c r="N239" s="11">
        <f>N188*N137*Předpoklady!N$64</f>
        <v>88659572.657347798</v>
      </c>
      <c r="O239" s="11">
        <f>O188*O137*Předpoklady!O$64</f>
        <v>88733361.394322589</v>
      </c>
      <c r="P239" s="11">
        <f>P188*P137*Předpoklady!P$64</f>
        <v>88914737.835523307</v>
      </c>
      <c r="Q239" s="11">
        <f>Q188*Q137*Předpoklady!Q$64</f>
        <v>89420728.59681575</v>
      </c>
      <c r="R239" s="11">
        <f>R188*R137*Předpoklady!R$64</f>
        <v>90764174.567867622</v>
      </c>
      <c r="S239" s="11">
        <f>S188*S137*Předpoklady!S$64</f>
        <v>94037655.516202271</v>
      </c>
      <c r="T239" s="11">
        <f>T188*T137*Předpoklady!T$64</f>
        <v>98848635.252796426</v>
      </c>
      <c r="U239" s="11">
        <f>U188*U137*Předpoklady!U$64</f>
        <v>104603371.72847001</v>
      </c>
      <c r="V239" s="11">
        <f>V188*V137*Předpoklady!V$64</f>
        <v>111070775.86065246</v>
      </c>
      <c r="W239" s="11">
        <f>W188*W137*Předpoklady!W$64</f>
        <v>118681980.76921521</v>
      </c>
      <c r="X239" s="12">
        <f>X188*X137*Předpoklady!X$64</f>
        <v>128035369.48994865</v>
      </c>
    </row>
    <row r="240" spans="1:24" x14ac:dyDescent="0.2">
      <c r="A240" s="15" t="s">
        <v>8</v>
      </c>
      <c r="B240" s="62">
        <f t="shared" si="68"/>
        <v>82353155.538354114</v>
      </c>
      <c r="C240" s="11">
        <f>C189*C138*Předpoklady!C$64</f>
        <v>86825944.64780353</v>
      </c>
      <c r="D240" s="11">
        <f>D189*D138*Předpoklady!D$64</f>
        <v>89754081.76759474</v>
      </c>
      <c r="E240" s="11">
        <f>E189*E138*Předpoklady!E$64</f>
        <v>91724182.56316109</v>
      </c>
      <c r="F240" s="11">
        <f>F189*F138*Předpoklady!F$64</f>
        <v>93619384.976425007</v>
      </c>
      <c r="G240" s="11">
        <f>G189*G138*Předpoklady!G$64</f>
        <v>95619619.442980289</v>
      </c>
      <c r="H240" s="11">
        <f>H189*H138*Předpoklady!H$64</f>
        <v>97860683.872357741</v>
      </c>
      <c r="I240" s="11">
        <f>I189*I138*Předpoklady!I$64</f>
        <v>101592038.51823103</v>
      </c>
      <c r="J240" s="11">
        <f>J189*J138*Předpoklady!J$64</f>
        <v>106954453.66101915</v>
      </c>
      <c r="K240" s="11">
        <f>K189*K138*Předpoklady!K$64</f>
        <v>112822538.14800428</v>
      </c>
      <c r="L240" s="11">
        <f>L189*L138*Předpoklady!L$64</f>
        <v>119470641.90778938</v>
      </c>
      <c r="M240" s="11">
        <f>M189*M138*Předpoklady!M$64</f>
        <v>126714613.54229969</v>
      </c>
      <c r="N240" s="11">
        <f>N189*N138*Předpoklady!N$64</f>
        <v>134086597.26209675</v>
      </c>
      <c r="O240" s="11">
        <f>O189*O138*Předpoklady!O$64</f>
        <v>142089745.1766524</v>
      </c>
      <c r="P240" s="11">
        <f>P189*P138*Předpoklady!P$64</f>
        <v>150141991.63574681</v>
      </c>
      <c r="Q240" s="11">
        <f>Q189*Q138*Předpoklady!Q$64</f>
        <v>157715708.3217679</v>
      </c>
      <c r="R240" s="11">
        <f>R189*R138*Předpoklady!R$64</f>
        <v>164395440.2725251</v>
      </c>
      <c r="S240" s="11">
        <f>S189*S138*Předpoklady!S$64</f>
        <v>168893406.80067921</v>
      </c>
      <c r="T240" s="11">
        <f>T189*T138*Předpoklady!T$64</f>
        <v>171222711.07027689</v>
      </c>
      <c r="U240" s="11">
        <f>U189*U138*Předpoklady!U$64</f>
        <v>173660646.90305862</v>
      </c>
      <c r="V240" s="11">
        <f>V189*V138*Předpoklady!V$64</f>
        <v>176759204.71962276</v>
      </c>
      <c r="W240" s="11">
        <f>W189*W138*Předpoklady!W$64</f>
        <v>181582262.89752832</v>
      </c>
      <c r="X240" s="12">
        <f>X189*X138*Předpoklady!X$64</f>
        <v>190361834.12577355</v>
      </c>
    </row>
    <row r="241" spans="1:24" x14ac:dyDescent="0.2">
      <c r="A241" s="15" t="s">
        <v>9</v>
      </c>
      <c r="B241" s="62">
        <f t="shared" si="68"/>
        <v>103450052.14094691</v>
      </c>
      <c r="C241" s="11">
        <f>C190*C139*Předpoklady!C$64</f>
        <v>116383675.48616236</v>
      </c>
      <c r="D241" s="11">
        <f>D190*D139*Předpoklady!D$64</f>
        <v>130397018.82605705</v>
      </c>
      <c r="E241" s="11">
        <f>E190*E139*Předpoklady!E$64</f>
        <v>144308877.00573415</v>
      </c>
      <c r="F241" s="11">
        <f>F190*F139*Předpoklady!F$64</f>
        <v>157440823.9357399</v>
      </c>
      <c r="G241" s="11">
        <f>G190*G139*Předpoklady!G$64</f>
        <v>168809009.84112003</v>
      </c>
      <c r="H241" s="11">
        <f>H190*H139*Předpoklady!H$64</f>
        <v>177511481.22267622</v>
      </c>
      <c r="I241" s="11">
        <f>I190*I139*Předpoklady!I$64</f>
        <v>183275296.04435873</v>
      </c>
      <c r="J241" s="11">
        <f>J190*J139*Předpoklady!J$64</f>
        <v>187061380.2763702</v>
      </c>
      <c r="K241" s="11">
        <f>K190*K139*Předpoklady!K$64</f>
        <v>190668306.77126202</v>
      </c>
      <c r="L241" s="11">
        <f>L190*L139*Předpoklady!L$64</f>
        <v>194442305.07912737</v>
      </c>
      <c r="M241" s="11">
        <f>M190*M139*Předpoklady!M$64</f>
        <v>198663477.91597897</v>
      </c>
      <c r="N241" s="11">
        <f>N190*N139*Předpoklady!N$64</f>
        <v>205815828.80718789</v>
      </c>
      <c r="O241" s="11">
        <f>O190*O139*Předpoklady!O$64</f>
        <v>216204746.04534829</v>
      </c>
      <c r="P241" s="11">
        <f>P190*P139*Předpoklady!P$64</f>
        <v>227672953.1715396</v>
      </c>
      <c r="Q241" s="11">
        <f>Q190*Q139*Předpoklady!Q$64</f>
        <v>240738767.5628534</v>
      </c>
      <c r="R241" s="11">
        <f>R190*R139*Předpoklady!R$64</f>
        <v>255041421.18702272</v>
      </c>
      <c r="S241" s="11">
        <f>S190*S139*Předpoklady!S$64</f>
        <v>269736639.6707226</v>
      </c>
      <c r="T241" s="11">
        <f>T190*T139*Předpoklady!T$64</f>
        <v>285566645.85583639</v>
      </c>
      <c r="U241" s="11">
        <f>U190*U139*Předpoklady!U$64</f>
        <v>301228387.48874378</v>
      </c>
      <c r="V241" s="11">
        <f>V190*V139*Předpoklady!V$64</f>
        <v>315862669.73357165</v>
      </c>
      <c r="W241" s="11">
        <f>W190*W139*Předpoklady!W$64</f>
        <v>328701485.45155168</v>
      </c>
      <c r="X241" s="12">
        <f>X190*X139*Předpoklady!X$64</f>
        <v>337188247.72375578</v>
      </c>
    </row>
    <row r="242" spans="1:24" x14ac:dyDescent="0.2">
      <c r="A242" s="15" t="s">
        <v>10</v>
      </c>
      <c r="B242" s="62">
        <f t="shared" si="68"/>
        <v>87365248.513932198</v>
      </c>
      <c r="C242" s="11">
        <f>C191*C140*Předpoklady!C$64</f>
        <v>91403412.321781859</v>
      </c>
      <c r="D242" s="11">
        <f>D191*D140*Předpoklady!D$64</f>
        <v>96609649.336496204</v>
      </c>
      <c r="E242" s="11">
        <f>E191*E140*Předpoklady!E$64</f>
        <v>103903456.81128958</v>
      </c>
      <c r="F242" s="11">
        <f>F191*F140*Předpoklady!F$64</f>
        <v>113479169.65840814</v>
      </c>
      <c r="G242" s="11">
        <f>G191*G140*Předpoklady!G$64</f>
        <v>126123357.01063089</v>
      </c>
      <c r="H242" s="11">
        <f>H191*H140*Předpoklady!H$64</f>
        <v>141953926.59429619</v>
      </c>
      <c r="I242" s="11">
        <f>I191*I140*Předpoklady!I$64</f>
        <v>159295049.93088064</v>
      </c>
      <c r="J242" s="11">
        <f>J191*J140*Předpoklady!J$64</f>
        <v>176563213.6076667</v>
      </c>
      <c r="K242" s="11">
        <f>K191*K140*Předpoklady!K$64</f>
        <v>192914738.55088001</v>
      </c>
      <c r="L242" s="11">
        <f>L191*L140*Předpoklady!L$64</f>
        <v>207119696.57107103</v>
      </c>
      <c r="M242" s="11">
        <f>M191*M140*Předpoklady!M$64</f>
        <v>218072316.79706529</v>
      </c>
      <c r="N242" s="11">
        <f>N191*N140*Předpoklady!N$64</f>
        <v>225393499.74002564</v>
      </c>
      <c r="O242" s="11">
        <f>O191*O140*Předpoklady!O$64</f>
        <v>230296524.32183486</v>
      </c>
      <c r="P242" s="11">
        <f>P191*P140*Předpoklady!P$64</f>
        <v>235107943.70863846</v>
      </c>
      <c r="Q242" s="11">
        <f>Q191*Q140*Předpoklady!Q$64</f>
        <v>240218769.90612283</v>
      </c>
      <c r="R242" s="11">
        <f>R191*R140*Předpoklady!R$64</f>
        <v>245982410.65648004</v>
      </c>
      <c r="S242" s="11">
        <f>S191*S140*Předpoklady!S$64</f>
        <v>255546868.57645217</v>
      </c>
      <c r="T242" s="11">
        <f>T191*T140*Předpoklady!T$64</f>
        <v>269060642.84202844</v>
      </c>
      <c r="U242" s="11">
        <f>U191*U140*Předpoklady!U$64</f>
        <v>283748949.24118626</v>
      </c>
      <c r="V242" s="11">
        <f>V191*V140*Předpoklady!V$64</f>
        <v>300440805.57131988</v>
      </c>
      <c r="W242" s="11">
        <f>W191*W140*Předpoklady!W$64</f>
        <v>318741370.20433331</v>
      </c>
      <c r="X242" s="12">
        <f>X191*X140*Předpoklady!X$64</f>
        <v>337593240.33809823</v>
      </c>
    </row>
    <row r="243" spans="1:24" x14ac:dyDescent="0.2">
      <c r="A243" s="15" t="s">
        <v>11</v>
      </c>
      <c r="B243" s="62">
        <f t="shared" si="68"/>
        <v>88933692.116115704</v>
      </c>
      <c r="C243" s="11">
        <f>C192*C141*Předpoklady!C$64</f>
        <v>95143461.131624371</v>
      </c>
      <c r="D243" s="11">
        <f>D192*D141*Předpoklady!D$64</f>
        <v>102324963.61059298</v>
      </c>
      <c r="E243" s="11">
        <f>E192*E141*Předpoklady!E$64</f>
        <v>108764863.41154179</v>
      </c>
      <c r="F243" s="11">
        <f>F192*F141*Předpoklady!F$64</f>
        <v>114545226.28871773</v>
      </c>
      <c r="G243" s="11">
        <f>G192*G141*Předpoklady!G$64</f>
        <v>119072903.6399271</v>
      </c>
      <c r="H243" s="11">
        <f>H192*H141*Předpoklady!H$64</f>
        <v>122803252.7463828</v>
      </c>
      <c r="I243" s="11">
        <f>I192*I141*Předpoklady!I$64</f>
        <v>128083720.42518967</v>
      </c>
      <c r="J243" s="11">
        <f>J192*J141*Předpoklady!J$64</f>
        <v>135911939.78803763</v>
      </c>
      <c r="K243" s="11">
        <f>K192*K141*Předpoklady!K$64</f>
        <v>146427976.06330076</v>
      </c>
      <c r="L243" s="11">
        <f>L192*L141*Předpoklady!L$64</f>
        <v>160496232.94187999</v>
      </c>
      <c r="M243" s="11">
        <f>M192*M141*Předpoklady!M$64</f>
        <v>178112054.36866379</v>
      </c>
      <c r="N243" s="11">
        <f>N192*N141*Předpoklady!N$64</f>
        <v>197014242.47025412</v>
      </c>
      <c r="O243" s="11">
        <f>O192*O141*Předpoklady!O$64</f>
        <v>215239241.55766952</v>
      </c>
      <c r="P243" s="11">
        <f>P192*P141*Předpoklady!P$64</f>
        <v>231910492.15196303</v>
      </c>
      <c r="Q243" s="11">
        <f>Q192*Q141*Předpoklady!Q$64</f>
        <v>245618548.01236203</v>
      </c>
      <c r="R243" s="11">
        <f>R192*R141*Předpoklady!R$64</f>
        <v>255207264.19812655</v>
      </c>
      <c r="S243" s="11">
        <f>S192*S141*Předpoklady!S$64</f>
        <v>260475698.75701508</v>
      </c>
      <c r="T243" s="11">
        <f>T192*T141*Předpoklady!T$64</f>
        <v>262711682.3811112</v>
      </c>
      <c r="U243" s="11">
        <f>U192*U141*Předpoklady!U$64</f>
        <v>264536621.47354928</v>
      </c>
      <c r="V243" s="11">
        <f>V192*V141*Předpoklady!V$64</f>
        <v>266577501.00281411</v>
      </c>
      <c r="W243" s="11">
        <f>W192*W141*Předpoklady!W$64</f>
        <v>269254226.65999556</v>
      </c>
      <c r="X243" s="12">
        <f>X192*X141*Předpoklady!X$64</f>
        <v>275906702.15253377</v>
      </c>
    </row>
    <row r="244" spans="1:24" x14ac:dyDescent="0.2">
      <c r="A244" s="15" t="s">
        <v>12</v>
      </c>
      <c r="B244" s="62">
        <f t="shared" si="68"/>
        <v>84999277.141441122</v>
      </c>
      <c r="C244" s="11">
        <f>C193*C142*Předpoklady!C$64</f>
        <v>85972343.090076506</v>
      </c>
      <c r="D244" s="11">
        <f>D193*D142*Předpoklady!D$64</f>
        <v>86389039.009644687</v>
      </c>
      <c r="E244" s="11">
        <f>E193*E142*Předpoklady!E$64</f>
        <v>87132013.702995241</v>
      </c>
      <c r="F244" s="11">
        <f>F193*F142*Předpoklady!F$64</f>
        <v>88724440.342167541</v>
      </c>
      <c r="G244" s="11">
        <f>G193*G142*Předpoklady!G$64</f>
        <v>92707358.314898789</v>
      </c>
      <c r="H244" s="11">
        <f>H193*H142*Předpoklady!H$64</f>
        <v>99958036.801768765</v>
      </c>
      <c r="I244" s="11">
        <f>I193*I142*Předpoklady!I$64</f>
        <v>108417534.44501361</v>
      </c>
      <c r="J244" s="11">
        <f>J193*J142*Předpoklady!J$64</f>
        <v>116220541.61002636</v>
      </c>
      <c r="K244" s="11">
        <f>K193*K142*Předpoklady!K$64</f>
        <v>123419767.07794686</v>
      </c>
      <c r="L244" s="11">
        <f>L193*L142*Předpoklady!L$64</f>
        <v>129350819.57878928</v>
      </c>
      <c r="M244" s="11">
        <f>M193*M142*Předpoklady!M$64</f>
        <v>134492026.38934654</v>
      </c>
      <c r="N244" s="11">
        <f>N193*N142*Předpoklady!N$64</f>
        <v>141385286.83492166</v>
      </c>
      <c r="O244" s="11">
        <f>O193*O142*Předpoklady!O$64</f>
        <v>151200606.87576926</v>
      </c>
      <c r="P244" s="11">
        <f>P193*P142*Předpoklady!P$64</f>
        <v>164243852.89843759</v>
      </c>
      <c r="Q244" s="11">
        <f>Q193*Q142*Předpoklady!Q$64</f>
        <v>181556958.59654674</v>
      </c>
      <c r="R244" s="11">
        <f>R193*R142*Předpoklady!R$64</f>
        <v>203257458.05033696</v>
      </c>
      <c r="S244" s="11">
        <f>S193*S142*Předpoklady!S$64</f>
        <v>226934655.86092541</v>
      </c>
      <c r="T244" s="11">
        <f>T193*T142*Předpoklady!T$64</f>
        <v>250136724.7303375</v>
      </c>
      <c r="U244" s="11">
        <f>U193*U142*Předpoklady!U$64</f>
        <v>271687710.11622715</v>
      </c>
      <c r="V244" s="11">
        <f>V193*V142*Předpoklady!V$64</f>
        <v>290052265.9070105</v>
      </c>
      <c r="W244" s="11">
        <f>W193*W142*Předpoklady!W$64</f>
        <v>303832566.58108789</v>
      </c>
      <c r="X244" s="12">
        <f>X193*X142*Předpoklady!X$64</f>
        <v>312647564.5245977</v>
      </c>
    </row>
    <row r="245" spans="1:24" x14ac:dyDescent="0.2">
      <c r="A245" s="15" t="s">
        <v>13</v>
      </c>
      <c r="B245" s="62">
        <f t="shared" si="68"/>
        <v>73912420.751110896</v>
      </c>
      <c r="C245" s="11">
        <f>C194*C143*Předpoklady!C$64</f>
        <v>76473013.242189363</v>
      </c>
      <c r="D245" s="11">
        <f>D194*D143*Předpoklady!D$64</f>
        <v>79085549.609243557</v>
      </c>
      <c r="E245" s="11">
        <f>E194*E143*Předpoklady!E$64</f>
        <v>81265757.949884906</v>
      </c>
      <c r="F245" s="11">
        <f>F194*F143*Předpoklady!F$64</f>
        <v>83032679.930953145</v>
      </c>
      <c r="G245" s="11">
        <f>G194*G143*Předpoklady!G$64</f>
        <v>84278677.775236219</v>
      </c>
      <c r="H245" s="11">
        <f>H194*H143*Předpoklady!H$64</f>
        <v>84567566.21826677</v>
      </c>
      <c r="I245" s="11">
        <f>I194*I143*Předpoklady!I$64</f>
        <v>84338022.37473698</v>
      </c>
      <c r="J245" s="11">
        <f>J194*J143*Předpoklady!J$64</f>
        <v>84474046.736746863</v>
      </c>
      <c r="K245" s="11">
        <f>K194*K143*Předpoklady!K$64</f>
        <v>85420284.167090639</v>
      </c>
      <c r="L245" s="11">
        <f>L194*L143*Předpoklady!L$64</f>
        <v>88616401.214654222</v>
      </c>
      <c r="M245" s="11">
        <f>M194*M143*Předpoklady!M$64</f>
        <v>94833568.601086527</v>
      </c>
      <c r="N245" s="11">
        <f>N194*N143*Předpoklady!N$64</f>
        <v>102041052.01373777</v>
      </c>
      <c r="O245" s="11">
        <f>O194*O143*Předpoklady!O$64</f>
        <v>108497638.48490311</v>
      </c>
      <c r="P245" s="11">
        <f>P194*P143*Předpoklady!P$64</f>
        <v>114332540.76210912</v>
      </c>
      <c r="Q245" s="11">
        <f>Q194*Q143*Předpoklady!Q$64</f>
        <v>118951384.51613067</v>
      </c>
      <c r="R245" s="11">
        <f>R194*R143*Předpoklady!R$64</f>
        <v>122834994.60865</v>
      </c>
      <c r="S245" s="11">
        <f>S194*S143*Předpoklady!S$64</f>
        <v>128333671.82183954</v>
      </c>
      <c r="T245" s="11">
        <f>T194*T143*Předpoklady!T$64</f>
        <v>136330509.15688175</v>
      </c>
      <c r="U245" s="11">
        <f>U194*U143*Předpoklady!U$64</f>
        <v>146976956.88799468</v>
      </c>
      <c r="V245" s="11">
        <f>V194*V143*Předpoklady!V$64</f>
        <v>161223993.3725774</v>
      </c>
      <c r="W245" s="11">
        <f>W194*W143*Předpoklady!W$64</f>
        <v>179116349.6659435</v>
      </c>
      <c r="X245" s="12">
        <f>X194*X143*Předpoklady!X$64</f>
        <v>198446445.23259377</v>
      </c>
    </row>
    <row r="246" spans="1:24" x14ac:dyDescent="0.2">
      <c r="A246" s="15" t="s">
        <v>14</v>
      </c>
      <c r="B246" s="62">
        <f t="shared" si="68"/>
        <v>63560095.335942678</v>
      </c>
      <c r="C246" s="11">
        <f>C195*C144*Předpoklady!C$64</f>
        <v>67594230.400110796</v>
      </c>
      <c r="D246" s="11">
        <f>D195*D144*Předpoklady!D$64</f>
        <v>71838587.507232606</v>
      </c>
      <c r="E246" s="11">
        <f>E195*E144*Předpoklady!E$64</f>
        <v>75479309.299993291</v>
      </c>
      <c r="F246" s="11">
        <f>F195*F144*Předpoklady!F$64</f>
        <v>77713230.317403659</v>
      </c>
      <c r="G246" s="11">
        <f>G195*G144*Předpoklady!G$64</f>
        <v>79880351.610626861</v>
      </c>
      <c r="H246" s="11">
        <f>H195*H144*Předpoklady!H$64</f>
        <v>82517100.291592419</v>
      </c>
      <c r="I246" s="11">
        <f>I195*I144*Předpoklady!I$64</f>
        <v>85233231.247932479</v>
      </c>
      <c r="J246" s="11">
        <f>J195*J144*Předpoklady!J$64</f>
        <v>87515418.967610195</v>
      </c>
      <c r="K246" s="11">
        <f>K195*K144*Předpoklady!K$64</f>
        <v>89338165.864849389</v>
      </c>
      <c r="L246" s="11">
        <f>L195*L144*Předpoklady!L$64</f>
        <v>90566587.3966856</v>
      </c>
      <c r="M246" s="11">
        <f>M195*M144*Předpoklady!M$64</f>
        <v>90738894.988356233</v>
      </c>
      <c r="N246" s="11">
        <f>N195*N144*Předpoklady!N$64</f>
        <v>90336260.333520606</v>
      </c>
      <c r="O246" s="11">
        <f>O195*O144*Předpoklady!O$64</f>
        <v>90340182.878385648</v>
      </c>
      <c r="P246" s="11">
        <f>P195*P144*Předpoklady!P$64</f>
        <v>91265705.138669059</v>
      </c>
      <c r="Q246" s="11">
        <f>Q195*Q144*Předpoklady!Q$64</f>
        <v>94624802.333235234</v>
      </c>
      <c r="R246" s="11">
        <f>R195*R144*Předpoklady!R$64</f>
        <v>101215554.77053067</v>
      </c>
      <c r="S246" s="11">
        <f>S195*S144*Předpoklady!S$64</f>
        <v>108885604.56871822</v>
      </c>
      <c r="T246" s="11">
        <f>T195*T144*Předpoklady!T$64</f>
        <v>115682143.60117465</v>
      </c>
      <c r="U246" s="11">
        <f>U195*U144*Předpoklady!U$64</f>
        <v>121696666.29030281</v>
      </c>
      <c r="V246" s="11">
        <f>V195*V144*Předpoklady!V$64</f>
        <v>126399125.91731295</v>
      </c>
      <c r="W246" s="11">
        <f>W195*W144*Předpoklady!W$64</f>
        <v>130345871.62185575</v>
      </c>
      <c r="X246" s="12">
        <f>X195*X144*Předpoklady!X$64</f>
        <v>136006376.99641198</v>
      </c>
    </row>
    <row r="247" spans="1:24" x14ac:dyDescent="0.2">
      <c r="A247" s="15" t="s">
        <v>15</v>
      </c>
      <c r="B247" s="62">
        <f t="shared" si="68"/>
        <v>56386062.136269763</v>
      </c>
      <c r="C247" s="11">
        <f>C196*C145*Předpoklady!C$64</f>
        <v>62859715.354231082</v>
      </c>
      <c r="D247" s="11">
        <f>D196*D145*Předpoklady!D$64</f>
        <v>68834206.22398217</v>
      </c>
      <c r="E247" s="11">
        <f>E196*E145*Předpoklady!E$64</f>
        <v>75916091.356018871</v>
      </c>
      <c r="F247" s="11">
        <f>F196*F145*Předpoklady!F$64</f>
        <v>85258913.453068197</v>
      </c>
      <c r="G247" s="11">
        <f>G196*G145*Předpoklady!G$64</f>
        <v>93930571.273926452</v>
      </c>
      <c r="H247" s="11">
        <f>H196*H145*Předpoklady!H$64</f>
        <v>101219664.15515022</v>
      </c>
      <c r="I247" s="11">
        <f>I196*I145*Předpoklady!I$64</f>
        <v>109000231.17562121</v>
      </c>
      <c r="J247" s="11">
        <f>J196*J145*Předpoklady!J$64</f>
        <v>116115287.57300165</v>
      </c>
      <c r="K247" s="11">
        <f>K196*K145*Předpoklady!K$64</f>
        <v>121278477.93462609</v>
      </c>
      <c r="L247" s="11">
        <f>L196*L145*Předpoklady!L$64</f>
        <v>126418897.30213742</v>
      </c>
      <c r="M247" s="11">
        <f>M196*M145*Předpoklady!M$64</f>
        <v>132367778.56351592</v>
      </c>
      <c r="N247" s="11">
        <f>N196*N145*Předpoklady!N$64</f>
        <v>138531292.59261611</v>
      </c>
      <c r="O247" s="11">
        <f>O196*O145*Předpoklady!O$64</f>
        <v>144126142.68025765</v>
      </c>
      <c r="P247" s="11">
        <f>P196*P145*Předpoklady!P$64</f>
        <v>149146123.81017372</v>
      </c>
      <c r="Q247" s="11">
        <f>Q196*Q145*Předpoklady!Q$64</f>
        <v>153283556.1843088</v>
      </c>
      <c r="R247" s="11">
        <f>R196*R145*Předpoklady!R$64</f>
        <v>155708386.78197253</v>
      </c>
      <c r="S247" s="11">
        <f>S196*S145*Předpoklady!S$64</f>
        <v>157279830.57594231</v>
      </c>
      <c r="T247" s="11">
        <f>T196*T145*Předpoklady!T$64</f>
        <v>159574479.30011454</v>
      </c>
      <c r="U247" s="11">
        <f>U196*U145*Předpoklady!U$64</f>
        <v>163467289.51124284</v>
      </c>
      <c r="V247" s="11">
        <f>V196*V145*Předpoklady!V$64</f>
        <v>171865473.29075187</v>
      </c>
      <c r="W247" s="11">
        <f>W196*W145*Předpoklady!W$64</f>
        <v>186380540.74551234</v>
      </c>
      <c r="X247" s="12">
        <f>X196*X145*Předpoklady!X$64</f>
        <v>203167473.55438486</v>
      </c>
    </row>
    <row r="248" spans="1:24" x14ac:dyDescent="0.2">
      <c r="A248" s="15" t="s">
        <v>16</v>
      </c>
      <c r="B248" s="62">
        <f t="shared" si="68"/>
        <v>44003876.754529096</v>
      </c>
      <c r="C248" s="11">
        <f>C197*C146*Předpoklady!C$64</f>
        <v>46597005.784765616</v>
      </c>
      <c r="D248" s="11">
        <f>D197*D146*Předpoklady!D$64</f>
        <v>50340344.585919388</v>
      </c>
      <c r="E248" s="11">
        <f>E197*E146*Předpoklady!E$64</f>
        <v>55223436.933912016</v>
      </c>
      <c r="F248" s="11">
        <f>F197*F146*Předpoklady!F$64</f>
        <v>60728967.593203142</v>
      </c>
      <c r="G248" s="11">
        <f>G197*G146*Předpoklady!G$64</f>
        <v>67553800.030077815</v>
      </c>
      <c r="H248" s="11">
        <f>H197*H146*Předpoklady!H$64</f>
        <v>75614642.950518876</v>
      </c>
      <c r="I248" s="11">
        <f>I197*I146*Předpoklady!I$64</f>
        <v>83138189.058132738</v>
      </c>
      <c r="J248" s="11">
        <f>J197*J146*Předpoklady!J$64</f>
        <v>92127955.325496674</v>
      </c>
      <c r="K248" s="11">
        <f>K197*K146*Předpoklady!K$64</f>
        <v>103961986.45010035</v>
      </c>
      <c r="L248" s="11">
        <f>L197*L146*Předpoklady!L$64</f>
        <v>114965937.28341843</v>
      </c>
      <c r="M248" s="11">
        <f>M197*M146*Předpoklady!M$64</f>
        <v>124252225.66873795</v>
      </c>
      <c r="N248" s="11">
        <f>N197*N146*Předpoklady!N$64</f>
        <v>134035962.71500981</v>
      </c>
      <c r="O248" s="11">
        <f>O197*O146*Předpoklady!O$64</f>
        <v>143116608.99171418</v>
      </c>
      <c r="P248" s="11">
        <f>P197*P146*Předpoklady!P$64</f>
        <v>150094713.66802391</v>
      </c>
      <c r="Q248" s="11">
        <f>Q197*Q146*Předpoklady!Q$64</f>
        <v>157113381.35462946</v>
      </c>
      <c r="R248" s="11">
        <f>R197*R146*Předpoklady!R$64</f>
        <v>165143293.2193369</v>
      </c>
      <c r="S248" s="11">
        <f>S197*S146*Předpoklady!S$64</f>
        <v>173575069.89570701</v>
      </c>
      <c r="T248" s="11">
        <f>T197*T146*Předpoklady!T$64</f>
        <v>181324697.6244539</v>
      </c>
      <c r="U248" s="11">
        <f>U197*U146*Předpoklady!U$64</f>
        <v>188251472.36495885</v>
      </c>
      <c r="V248" s="11">
        <f>V197*V146*Předpoklady!V$64</f>
        <v>193997124.0522615</v>
      </c>
      <c r="W248" s="11">
        <f>W197*W146*Předpoklady!W$64</f>
        <v>197524754.16365263</v>
      </c>
      <c r="X248" s="12">
        <f>X197*X146*Předpoklady!X$64</f>
        <v>200031705.54752067</v>
      </c>
    </row>
    <row r="249" spans="1:24" x14ac:dyDescent="0.2">
      <c r="A249" s="15" t="s">
        <v>17</v>
      </c>
      <c r="B249" s="62">
        <f t="shared" si="68"/>
        <v>35359461.24465026</v>
      </c>
      <c r="C249" s="11">
        <f>C198*C147*Předpoklady!C$64</f>
        <v>37322677.015390985</v>
      </c>
      <c r="D249" s="11">
        <f>D198*D147*Předpoklady!D$64</f>
        <v>39166612.310016349</v>
      </c>
      <c r="E249" s="11">
        <f>E198*E147*Předpoklady!E$64</f>
        <v>40858388.58588361</v>
      </c>
      <c r="F249" s="11">
        <f>F198*F147*Předpoklady!F$64</f>
        <v>42783880.625388429</v>
      </c>
      <c r="G249" s="11">
        <f>G198*G147*Předpoklady!G$64</f>
        <v>45366002.019375704</v>
      </c>
      <c r="H249" s="11">
        <f>H198*H147*Předpoklady!H$64</f>
        <v>48921239.997691199</v>
      </c>
      <c r="I249" s="11">
        <f>I198*I147*Předpoklady!I$64</f>
        <v>53895931.393324316</v>
      </c>
      <c r="J249" s="11">
        <f>J198*J147*Předpoklady!J$64</f>
        <v>60231864.075329266</v>
      </c>
      <c r="K249" s="11">
        <f>K198*K147*Předpoklady!K$64</f>
        <v>67348982.716077641</v>
      </c>
      <c r="L249" s="11">
        <f>L198*L147*Předpoklady!L$64</f>
        <v>76162852.799291715</v>
      </c>
      <c r="M249" s="11">
        <f>M198*M147*Předpoklady!M$64</f>
        <v>86629606.570429415</v>
      </c>
      <c r="N249" s="11">
        <f>N198*N147*Předpoklady!N$64</f>
        <v>96624330.632635802</v>
      </c>
      <c r="O249" s="11">
        <f>O198*O147*Předpoklady!O$64</f>
        <v>108760905.26472737</v>
      </c>
      <c r="P249" s="11">
        <f>P198*P147*Předpoklady!P$64</f>
        <v>124785445.91929944</v>
      </c>
      <c r="Q249" s="11">
        <f>Q198*Q147*Předpoklady!Q$64</f>
        <v>140117416.85773796</v>
      </c>
      <c r="R249" s="11">
        <f>R198*R147*Předpoklady!R$64</f>
        <v>153613719.48339295</v>
      </c>
      <c r="S249" s="11">
        <f>S198*S147*Předpoklady!S$64</f>
        <v>167939028.54924163</v>
      </c>
      <c r="T249" s="11">
        <f>T198*T147*Předpoklady!T$64</f>
        <v>181904679.8185541</v>
      </c>
      <c r="U249" s="11">
        <f>U198*U147*Předpoklady!U$64</f>
        <v>193833574.15783966</v>
      </c>
      <c r="V249" s="11">
        <f>V198*V147*Předpoklady!V$64</f>
        <v>206041018.65259314</v>
      </c>
      <c r="W249" s="11">
        <f>W198*W147*Předpoklady!W$64</f>
        <v>219697408.96965921</v>
      </c>
      <c r="X249" s="12">
        <f>X198*X147*Předpoklady!X$64</f>
        <v>234197616.59017077</v>
      </c>
    </row>
    <row r="250" spans="1:24" x14ac:dyDescent="0.2">
      <c r="A250" s="15" t="s">
        <v>18</v>
      </c>
      <c r="B250" s="62">
        <f t="shared" si="68"/>
        <v>29801653.868221078</v>
      </c>
      <c r="C250" s="11">
        <f>C199*C148*Předpoklady!C$64</f>
        <v>32634390.897559062</v>
      </c>
      <c r="D250" s="11">
        <f>D199*D148*Předpoklady!D$64</f>
        <v>36217876.826905355</v>
      </c>
      <c r="E250" s="11">
        <f>E199*E148*Předpoklady!E$64</f>
        <v>40017505.183175124</v>
      </c>
      <c r="F250" s="11">
        <f>F199*F148*Předpoklady!F$64</f>
        <v>43892179.075763553</v>
      </c>
      <c r="G250" s="11">
        <f>G199*G148*Předpoklady!G$64</f>
        <v>47572875.657339551</v>
      </c>
      <c r="H250" s="11">
        <f>H199*H148*Předpoklady!H$64</f>
        <v>50994804.214379817</v>
      </c>
      <c r="I250" s="11">
        <f>I199*I148*Předpoklady!I$64</f>
        <v>54351507.283225462</v>
      </c>
      <c r="J250" s="11">
        <f>J199*J148*Předpoklady!J$64</f>
        <v>57794270.992114432</v>
      </c>
      <c r="K250" s="11">
        <f>K199*K148*Předpoklady!K$64</f>
        <v>61759374.15850658</v>
      </c>
      <c r="L250" s="11">
        <f>L199*L148*Předpoklady!L$64</f>
        <v>66891409.838320002</v>
      </c>
      <c r="M250" s="11">
        <f>M199*M148*Předpoklady!M$64</f>
        <v>73684343.149226189</v>
      </c>
      <c r="N250" s="11">
        <f>N199*N148*Předpoklady!N$64</f>
        <v>82963659.78454265</v>
      </c>
      <c r="O250" s="11">
        <f>O199*O148*Předpoklady!O$64</f>
        <v>94618035.552928463</v>
      </c>
      <c r="P250" s="11">
        <f>P199*P148*Předpoklady!P$64</f>
        <v>107694209.34508452</v>
      </c>
      <c r="Q250" s="11">
        <f>Q199*Q148*Předpoklady!Q$64</f>
        <v>124069364.62838025</v>
      </c>
      <c r="R250" s="11">
        <f>R199*R148*Předpoklady!R$64</f>
        <v>143768898.47928312</v>
      </c>
      <c r="S250" s="11">
        <f>S199*S148*Předpoklady!S$64</f>
        <v>163017543.47538558</v>
      </c>
      <c r="T250" s="11">
        <f>T199*T148*Předpoklady!T$64</f>
        <v>186959984.9078469</v>
      </c>
      <c r="U250" s="11">
        <f>U199*U148*Předpoklady!U$64</f>
        <v>218652643.04552722</v>
      </c>
      <c r="V250" s="11">
        <f>V199*V148*Předpoklady!V$64</f>
        <v>249409720.5392586</v>
      </c>
      <c r="W250" s="11">
        <f>W199*W148*Předpoklady!W$64</f>
        <v>277086462.53157073</v>
      </c>
      <c r="X250" s="12">
        <f>X199*X148*Předpoklady!X$64</f>
        <v>306399327.26724577</v>
      </c>
    </row>
    <row r="251" spans="1:24" x14ac:dyDescent="0.2">
      <c r="A251" s="15" t="s">
        <v>19</v>
      </c>
      <c r="B251" s="62">
        <f t="shared" si="68"/>
        <v>13676519.116292499</v>
      </c>
      <c r="C251" s="11">
        <f>C200*C149*Předpoklady!C$64</f>
        <v>16066687.520870322</v>
      </c>
      <c r="D251" s="11">
        <f>D200*D149*Předpoklady!D$64</f>
        <v>18152858.21843176</v>
      </c>
      <c r="E251" s="11">
        <f>E200*E149*Předpoklady!E$64</f>
        <v>20080392.725993562</v>
      </c>
      <c r="F251" s="11">
        <f>F200*F149*Předpoklady!F$64</f>
        <v>22118458.390508808</v>
      </c>
      <c r="G251" s="11">
        <f>G200*G149*Předpoklady!G$64</f>
        <v>24486290.683168694</v>
      </c>
      <c r="H251" s="11">
        <f>H200*H149*Předpoklady!H$64</f>
        <v>27205846.898420539</v>
      </c>
      <c r="I251" s="11">
        <f>I200*I149*Předpoklady!I$64</f>
        <v>30459840.532825496</v>
      </c>
      <c r="J251" s="11">
        <f>J200*J149*Předpoklady!J$64</f>
        <v>34108826.520309031</v>
      </c>
      <c r="K251" s="11">
        <f>K200*K149*Předpoklady!K$64</f>
        <v>37818109.540660612</v>
      </c>
      <c r="L251" s="11">
        <f>L200*L149*Předpoklady!L$64</f>
        <v>41347735.251705378</v>
      </c>
      <c r="M251" s="11">
        <f>M200*M149*Předpoklady!M$64</f>
        <v>44676162.337234721</v>
      </c>
      <c r="N251" s="11">
        <f>N200*N149*Předpoklady!N$64</f>
        <v>48076783.778857365</v>
      </c>
      <c r="O251" s="11">
        <f>O200*O149*Předpoklady!O$64</f>
        <v>51732515.872886986</v>
      </c>
      <c r="P251" s="11">
        <f>P200*P149*Předpoklady!P$64</f>
        <v>56077985.120020427</v>
      </c>
      <c r="Q251" s="11">
        <f>Q200*Q149*Předpoklady!Q$64</f>
        <v>61731897.855339132</v>
      </c>
      <c r="R251" s="11">
        <f>R200*R149*Předpoklady!R$64</f>
        <v>69161382.053969324</v>
      </c>
      <c r="S251" s="11">
        <f>S200*S149*Předpoklady!S$64</f>
        <v>79336313.355147764</v>
      </c>
      <c r="T251" s="11">
        <f>T200*T149*Předpoklady!T$64</f>
        <v>91937549.520347804</v>
      </c>
      <c r="U251" s="11">
        <f>U200*U149*Předpoklady!U$64</f>
        <v>105773226.04251534</v>
      </c>
      <c r="V251" s="11">
        <f>V200*V149*Předpoklady!V$64</f>
        <v>123345897.88395946</v>
      </c>
      <c r="W251" s="11">
        <f>W200*W149*Předpoklady!W$64</f>
        <v>144652945.45340586</v>
      </c>
      <c r="X251" s="12">
        <f>X200*X149*Předpoklady!X$64</f>
        <v>165206909.19885388</v>
      </c>
    </row>
    <row r="252" spans="1:24" x14ac:dyDescent="0.2">
      <c r="A252" s="15" t="s">
        <v>20</v>
      </c>
      <c r="B252" s="62">
        <f t="shared" si="68"/>
        <v>2951221.9864575621</v>
      </c>
      <c r="C252" s="11">
        <f>C201*C150*Předpoklady!C$64</f>
        <v>3003186.861122082</v>
      </c>
      <c r="D252" s="11">
        <f>D201*D150*Předpoklady!D$64</f>
        <v>3539142.30870663</v>
      </c>
      <c r="E252" s="11">
        <f>E201*E150*Předpoklady!E$64</f>
        <v>4643779.289595779</v>
      </c>
      <c r="F252" s="11">
        <f>F201*F150*Předpoklady!F$64</f>
        <v>5905530.2947474262</v>
      </c>
      <c r="G252" s="11">
        <f>G201*G150*Předpoklady!G$64</f>
        <v>7159393.0961042959</v>
      </c>
      <c r="H252" s="11">
        <f>H201*H150*Předpoklady!H$64</f>
        <v>8365502.0370884174</v>
      </c>
      <c r="I252" s="11">
        <f>I201*I150*Předpoklady!I$64</f>
        <v>9478230.3283482157</v>
      </c>
      <c r="J252" s="11">
        <f>J201*J150*Předpoklady!J$64</f>
        <v>10635072.488125253</v>
      </c>
      <c r="K252" s="11">
        <f>K201*K150*Předpoklady!K$64</f>
        <v>11927938.459040292</v>
      </c>
      <c r="L252" s="11">
        <f>L201*L150*Předpoklady!L$64</f>
        <v>13448926.102833318</v>
      </c>
      <c r="M252" s="11">
        <f>M201*M150*Předpoklady!M$64</f>
        <v>15177893.612992708</v>
      </c>
      <c r="N252" s="11">
        <f>N201*N150*Předpoklady!N$64</f>
        <v>17236457.804202933</v>
      </c>
      <c r="O252" s="11">
        <f>O201*O150*Předpoklady!O$64</f>
        <v>19549627.349670235</v>
      </c>
      <c r="P252" s="11">
        <f>P201*P150*Předpoklady!P$64</f>
        <v>21900602.945900124</v>
      </c>
      <c r="Q252" s="11">
        <f>Q201*Q150*Předpoklady!Q$64</f>
        <v>24171412.503037568</v>
      </c>
      <c r="R252" s="11">
        <f>R201*R150*Předpoklady!R$64</f>
        <v>26378896.360079207</v>
      </c>
      <c r="S252" s="11">
        <f>S201*S150*Předpoklady!S$64</f>
        <v>28781007.977418829</v>
      </c>
      <c r="T252" s="11">
        <f>T201*T150*Předpoklady!T$64</f>
        <v>31483359.496410809</v>
      </c>
      <c r="U252" s="11">
        <f>U201*U150*Předpoklady!U$64</f>
        <v>34693461.791874729</v>
      </c>
      <c r="V252" s="11">
        <f>V201*V150*Předpoklady!V$64</f>
        <v>38842785.31929443</v>
      </c>
      <c r="W252" s="11">
        <f>W201*W150*Předpoklady!W$64</f>
        <v>44201778.478830084</v>
      </c>
      <c r="X252" s="12">
        <f>X201*X150*Předpoklady!X$64</f>
        <v>51524077.675716668</v>
      </c>
    </row>
    <row r="253" spans="1:24" x14ac:dyDescent="0.2">
      <c r="A253" s="15" t="s">
        <v>21</v>
      </c>
      <c r="B253" s="63">
        <f t="shared" si="68"/>
        <v>181542.19893442618</v>
      </c>
      <c r="C253" s="48">
        <f>C202*C151*Předpoklady!C$64</f>
        <v>193506.88632033864</v>
      </c>
      <c r="D253" s="48">
        <f>D202*D151*Předpoklady!D$64</f>
        <v>206117.50107916025</v>
      </c>
      <c r="E253" s="48">
        <f>E202*E151*Předpoklady!E$64</f>
        <v>219481.13701019087</v>
      </c>
      <c r="F253" s="48">
        <f>F202*F151*Předpoklady!F$64</f>
        <v>233664.16375930057</v>
      </c>
      <c r="G253" s="48">
        <f>G202*G151*Předpoklady!G$64</f>
        <v>248795.86999262872</v>
      </c>
      <c r="H253" s="48">
        <f>H202*H151*Předpoklady!H$64</f>
        <v>264989.83582515729</v>
      </c>
      <c r="I253" s="48">
        <f>I202*I151*Předpoklady!I$64</f>
        <v>282324.11402233812</v>
      </c>
      <c r="J253" s="48">
        <f>J202*J151*Předpoklady!J$64</f>
        <v>300752.58698109112</v>
      </c>
      <c r="K253" s="48">
        <f>K202*K151*Předpoklady!K$64</f>
        <v>320281.78099077824</v>
      </c>
      <c r="L253" s="48">
        <f>L202*L151*Předpoklady!L$64</f>
        <v>341053.11150021647</v>
      </c>
      <c r="M253" s="48">
        <f>M202*M151*Předpoklady!M$64</f>
        <v>363237.37434860028</v>
      </c>
      <c r="N253" s="48">
        <f>N202*N151*Předpoklady!N$64</f>
        <v>386898.68953721836</v>
      </c>
      <c r="O253" s="48">
        <f>O202*O151*Předpoklady!O$64</f>
        <v>412063.25062370521</v>
      </c>
      <c r="P253" s="48">
        <f>P202*P151*Předpoklady!P$64</f>
        <v>438978.50949429348</v>
      </c>
      <c r="Q253" s="48">
        <f>Q202*Q151*Předpoklady!Q$64</f>
        <v>467812.37031360326</v>
      </c>
      <c r="R253" s="48">
        <f>R202*R151*Předpoklady!R$64</f>
        <v>498850.56009592029</v>
      </c>
      <c r="S253" s="48">
        <f>S202*S151*Předpoklady!S$64</f>
        <v>532393.36274946854</v>
      </c>
      <c r="T253" s="48">
        <f>T202*T151*Předpoklady!T$64</f>
        <v>567999.45953504147</v>
      </c>
      <c r="U253" s="48">
        <f>U202*U151*Předpoklady!U$64</f>
        <v>605754.51865043095</v>
      </c>
      <c r="V253" s="48">
        <f>V202*V151*Předpoklady!V$64</f>
        <v>646273.18270686967</v>
      </c>
      <c r="W253" s="48">
        <f>W202*W151*Předpoklady!W$64</f>
        <v>690064.39373953536</v>
      </c>
      <c r="X253" s="64">
        <f>X202*X151*Předpoklady!X$64</f>
        <v>737519.65161470254</v>
      </c>
    </row>
    <row r="254" spans="1:24" x14ac:dyDescent="0.2">
      <c r="A254" s="16" t="s">
        <v>24</v>
      </c>
      <c r="B254" s="67">
        <f>SUM(B233:B253)</f>
        <v>951168268.00614095</v>
      </c>
      <c r="C254" s="67">
        <f t="shared" ref="C254" si="69">SUM(C233:C253)</f>
        <v>1008349552.6035653</v>
      </c>
      <c r="D254" s="67">
        <f t="shared" ref="D254" si="70">SUM(D233:D253)</f>
        <v>1069391422.1929576</v>
      </c>
      <c r="E254" s="67">
        <f t="shared" ref="E254" si="71">SUM(E233:E253)</f>
        <v>1134050275.7310536</v>
      </c>
      <c r="F254" s="67">
        <f t="shared" ref="F254" si="72">SUM(F233:F253)</f>
        <v>1202659583.5442181</v>
      </c>
      <c r="G254" s="67">
        <f t="shared" ref="G254" si="73">SUM(G233:G253)</f>
        <v>1275356065.9648156</v>
      </c>
      <c r="H254" s="67">
        <f t="shared" ref="H254" si="74">SUM(H233:H253)</f>
        <v>1352254002.2173665</v>
      </c>
      <c r="I254" s="67">
        <f t="shared" ref="I254" si="75">SUM(I233:I253)</f>
        <v>1433555761.2874613</v>
      </c>
      <c r="J254" s="67">
        <f t="shared" ref="J254" si="76">SUM(J233:J253)</f>
        <v>1519319075.5893452</v>
      </c>
      <c r="K254" s="67">
        <f t="shared" ref="K254" si="77">SUM(K233:K253)</f>
        <v>1610087164.8325517</v>
      </c>
      <c r="L254" s="67">
        <f t="shared" ref="L254" si="78">SUM(L233:L253)</f>
        <v>1706364370.65343</v>
      </c>
      <c r="M254" s="67">
        <f t="shared" ref="M254" si="79">SUM(M233:M253)</f>
        <v>1808257765.3508563</v>
      </c>
      <c r="N254" s="67">
        <f t="shared" ref="N254" si="80">SUM(N233:N253)</f>
        <v>1916728918.59428</v>
      </c>
      <c r="O254" s="67">
        <f t="shared" ref="O254" si="81">SUM(O233:O253)</f>
        <v>2032404448.8550963</v>
      </c>
      <c r="P254" s="67">
        <f t="shared" ref="P254" si="82">SUM(P233:P253)</f>
        <v>2155387599.4439769</v>
      </c>
      <c r="Q254" s="67">
        <f t="shared" ref="Q254" si="83">SUM(Q233:Q253)</f>
        <v>2286494823.7851276</v>
      </c>
      <c r="R254" s="67">
        <f t="shared" ref="R254" si="84">SUM(R233:R253)</f>
        <v>2426015765.9180541</v>
      </c>
      <c r="S254" s="67">
        <f t="shared" ref="S254" si="85">SUM(S233:S253)</f>
        <v>2574458358.7269044</v>
      </c>
      <c r="T254" s="67">
        <f t="shared" ref="T254" si="86">SUM(T233:T253)</f>
        <v>2734157623.9346614</v>
      </c>
      <c r="U254" s="67">
        <f t="shared" ref="U254" si="87">SUM(U233:U253)</f>
        <v>2905679329.4096661</v>
      </c>
      <c r="V254" s="67">
        <f t="shared" ref="V254" si="88">SUM(V233:V253)</f>
        <v>3087996895.947391</v>
      </c>
      <c r="W254" s="67">
        <f t="shared" ref="W254" si="89">SUM(W233:W253)</f>
        <v>3280407160.4138155</v>
      </c>
      <c r="X254" s="67">
        <f t="shared" ref="X254" si="90">SUM(X233:X253)</f>
        <v>3482432474.8207078</v>
      </c>
    </row>
    <row r="255" spans="1:24" x14ac:dyDescent="0.2">
      <c r="A255" s="14" t="s">
        <v>24</v>
      </c>
      <c r="B255" s="27">
        <f>B230+B254</f>
        <v>1641654128.2651534</v>
      </c>
      <c r="C255" s="27">
        <f t="shared" ref="C255:X255" si="91">C230+C254</f>
        <v>1735286466.7487473</v>
      </c>
      <c r="D255" s="27">
        <f t="shared" si="91"/>
        <v>1833607673.6156747</v>
      </c>
      <c r="E255" s="27">
        <f t="shared" si="91"/>
        <v>1937579602.2424567</v>
      </c>
      <c r="F255" s="27">
        <f t="shared" si="91"/>
        <v>2047421622.9305701</v>
      </c>
      <c r="G255" s="27">
        <f t="shared" si="91"/>
        <v>2163753236.3452311</v>
      </c>
      <c r="H255" s="27">
        <f t="shared" si="91"/>
        <v>2286821901.6410093</v>
      </c>
      <c r="I255" s="27">
        <f t="shared" si="91"/>
        <v>2416926078.3822622</v>
      </c>
      <c r="J255" s="27">
        <f t="shared" si="91"/>
        <v>2554219991.095623</v>
      </c>
      <c r="K255" s="27">
        <f t="shared" si="91"/>
        <v>2699038399.9136109</v>
      </c>
      <c r="L255" s="27">
        <f t="shared" si="91"/>
        <v>2851725623.2170763</v>
      </c>
      <c r="M255" s="27">
        <f t="shared" si="91"/>
        <v>3012452416.901134</v>
      </c>
      <c r="N255" s="27">
        <f t="shared" si="91"/>
        <v>3182589767.5681667</v>
      </c>
      <c r="O255" s="27">
        <f t="shared" si="91"/>
        <v>3363421962.9091287</v>
      </c>
      <c r="P255" s="27">
        <f t="shared" si="91"/>
        <v>3556073325.8925924</v>
      </c>
      <c r="Q255" s="27">
        <f t="shared" si="91"/>
        <v>3761523406.9250383</v>
      </c>
      <c r="R255" s="27">
        <f t="shared" si="91"/>
        <v>3980608697.362215</v>
      </c>
      <c r="S255" s="27">
        <f t="shared" si="91"/>
        <v>4214910645.5525799</v>
      </c>
      <c r="T255" s="27">
        <f t="shared" si="91"/>
        <v>4465278796.8580875</v>
      </c>
      <c r="U255" s="27">
        <f t="shared" si="91"/>
        <v>4732374635.1962299</v>
      </c>
      <c r="V255" s="27">
        <f t="shared" si="91"/>
        <v>5016534612.3326645</v>
      </c>
      <c r="W255" s="27">
        <f t="shared" si="91"/>
        <v>5318326338.2390213</v>
      </c>
      <c r="X255" s="27">
        <f t="shared" si="91"/>
        <v>5638903732.0495396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7" ht="14.25" x14ac:dyDescent="0.2">
      <c r="A1" s="5" t="s">
        <v>74</v>
      </c>
    </row>
    <row r="2" spans="1:7" x14ac:dyDescent="0.2">
      <c r="A2" s="2" t="s">
        <v>43</v>
      </c>
    </row>
    <row r="4" spans="1:7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7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7" x14ac:dyDescent="0.2">
      <c r="A6" s="15" t="s">
        <v>1</v>
      </c>
      <c r="B6" s="47">
        <v>274364.75</v>
      </c>
      <c r="C6" s="47">
        <v>141</v>
      </c>
      <c r="D6" s="12">
        <f>IFERROR(B6/C6,"")</f>
        <v>1945.8492907801419</v>
      </c>
      <c r="E6" s="12">
        <f>C6/POJ_VZP!B6*100000</f>
        <v>93.774316478342129</v>
      </c>
      <c r="F6" s="12">
        <f>E6*ČSÚ!B6/100000</f>
        <v>271.14468512446712</v>
      </c>
      <c r="G6" s="12">
        <f>F6*D6</f>
        <v>527606.69324824924</v>
      </c>
    </row>
    <row r="7" spans="1:7" x14ac:dyDescent="0.2">
      <c r="A7" s="15" t="s">
        <v>2</v>
      </c>
      <c r="B7" s="47">
        <v>1609819.16</v>
      </c>
      <c r="C7" s="47">
        <v>830</v>
      </c>
      <c r="D7" s="12">
        <f t="shared" ref="D7:D27" si="0">IFERROR(B7/C7,"")</f>
        <v>1939.5411566265059</v>
      </c>
      <c r="E7" s="12">
        <f>C7/POJ_VZP!B7*100000</f>
        <v>575.37000450590972</v>
      </c>
      <c r="F7" s="12">
        <f>E7*ČSÚ!B7/100000</f>
        <v>1704.4761013483069</v>
      </c>
      <c r="G7" s="12">
        <f t="shared" ref="G7:G26" si="1">F7*D7</f>
        <v>3305901.5490513328</v>
      </c>
    </row>
    <row r="8" spans="1:7" x14ac:dyDescent="0.2">
      <c r="A8" s="15" t="s">
        <v>3</v>
      </c>
      <c r="B8" s="47">
        <v>2449975.5499999998</v>
      </c>
      <c r="C8" s="47">
        <v>1298</v>
      </c>
      <c r="D8" s="12">
        <f t="shared" si="0"/>
        <v>1887.5004237288133</v>
      </c>
      <c r="E8" s="12">
        <f>C8/POJ_VZP!B8*100000</f>
        <v>985.78285436539284</v>
      </c>
      <c r="F8" s="12">
        <f>E8*ČSÚ!B8/100000</f>
        <v>2728.0653289993315</v>
      </c>
      <c r="G8" s="12">
        <f t="shared" si="1"/>
        <v>5149224.4644461228</v>
      </c>
    </row>
    <row r="9" spans="1:7" x14ac:dyDescent="0.2">
      <c r="A9" s="15" t="s">
        <v>4</v>
      </c>
      <c r="B9" s="47">
        <v>2900457.52</v>
      </c>
      <c r="C9" s="47">
        <v>1191</v>
      </c>
      <c r="D9" s="12">
        <f t="shared" si="0"/>
        <v>2435.3127791771622</v>
      </c>
      <c r="E9" s="12">
        <f>C9/POJ_VZP!B9*100000</f>
        <v>1017.6442944418336</v>
      </c>
      <c r="F9" s="12">
        <f>E9*ČSÚ!B9/100000</f>
        <v>2430.7655145896529</v>
      </c>
      <c r="G9" s="12">
        <f t="shared" si="1"/>
        <v>5919674.3208633326</v>
      </c>
    </row>
    <row r="10" spans="1:7" x14ac:dyDescent="0.2">
      <c r="A10" s="15" t="s">
        <v>5</v>
      </c>
      <c r="B10" s="47">
        <v>4217484.6999999993</v>
      </c>
      <c r="C10" s="47">
        <v>1415</v>
      </c>
      <c r="D10" s="12">
        <f t="shared" si="0"/>
        <v>2980.5545583038866</v>
      </c>
      <c r="E10" s="12">
        <f>C10/POJ_VZP!B10*100000</f>
        <v>994.28724009753159</v>
      </c>
      <c r="F10" s="12">
        <f>E10*ČSÚ!B10/100000</f>
        <v>2605.3557124085646</v>
      </c>
      <c r="G10" s="12">
        <f t="shared" si="1"/>
        <v>7765404.8446224174</v>
      </c>
    </row>
    <row r="11" spans="1:7" x14ac:dyDescent="0.2">
      <c r="A11" s="15" t="s">
        <v>6</v>
      </c>
      <c r="B11" s="47">
        <v>6836020.7000000002</v>
      </c>
      <c r="C11" s="47">
        <v>1879</v>
      </c>
      <c r="D11" s="12">
        <f t="shared" si="0"/>
        <v>3638.1163916977116</v>
      </c>
      <c r="E11" s="12">
        <f>C11/POJ_VZP!B11*100000</f>
        <v>957.21810716359823</v>
      </c>
      <c r="F11" s="12">
        <f>E11*ČSÚ!B11/100000</f>
        <v>3302.790143047815</v>
      </c>
      <c r="G11" s="12">
        <f t="shared" si="1"/>
        <v>12015934.957759885</v>
      </c>
    </row>
    <row r="12" spans="1:7" x14ac:dyDescent="0.2">
      <c r="A12" s="15" t="s">
        <v>7</v>
      </c>
      <c r="B12" s="47">
        <v>9180957.1699999999</v>
      </c>
      <c r="C12" s="47">
        <v>2237</v>
      </c>
      <c r="D12" s="12">
        <f t="shared" si="0"/>
        <v>4104.1382074206522</v>
      </c>
      <c r="E12" s="12">
        <f>C12/POJ_VZP!B12*100000</f>
        <v>1048.3054659968509</v>
      </c>
      <c r="F12" s="12">
        <f>E12*ČSÚ!B12/100000</f>
        <v>3916.9986152245633</v>
      </c>
      <c r="G12" s="12">
        <f t="shared" si="1"/>
        <v>16075903.675156916</v>
      </c>
    </row>
    <row r="13" spans="1:7" x14ac:dyDescent="0.2">
      <c r="A13" s="15" t="s">
        <v>8</v>
      </c>
      <c r="B13" s="47">
        <v>10514007.890000001</v>
      </c>
      <c r="C13" s="47">
        <v>2661</v>
      </c>
      <c r="D13" s="12">
        <f t="shared" si="0"/>
        <v>3951.1491506952275</v>
      </c>
      <c r="E13" s="12">
        <f>C13/POJ_VZP!B13*100000</f>
        <v>1142.4278201137704</v>
      </c>
      <c r="F13" s="12">
        <f>E13*ČSÚ!B13/100000</f>
        <v>4726.6922872169152</v>
      </c>
      <c r="G13" s="12">
        <f t="shared" si="1"/>
        <v>18675866.216234796</v>
      </c>
    </row>
    <row r="14" spans="1:7" x14ac:dyDescent="0.2">
      <c r="A14" s="15" t="s">
        <v>9</v>
      </c>
      <c r="B14" s="47">
        <v>11020073.66</v>
      </c>
      <c r="C14" s="47">
        <v>2862</v>
      </c>
      <c r="D14" s="12">
        <f t="shared" si="0"/>
        <v>3850.4799650593991</v>
      </c>
      <c r="E14" s="12">
        <f>C14/POJ_VZP!B14*100000</f>
        <v>1109.6851239381026</v>
      </c>
      <c r="F14" s="12">
        <f>E14*ČSÚ!B14/100000</f>
        <v>5335.6434971753815</v>
      </c>
      <c r="G14" s="12">
        <f t="shared" si="1"/>
        <v>20544788.386573274</v>
      </c>
    </row>
    <row r="15" spans="1:7" x14ac:dyDescent="0.2">
      <c r="A15" s="15" t="s">
        <v>10</v>
      </c>
      <c r="B15" s="47">
        <v>8039323.120000001</v>
      </c>
      <c r="C15" s="47">
        <v>2250</v>
      </c>
      <c r="D15" s="12">
        <f t="shared" si="0"/>
        <v>3573.0324977777782</v>
      </c>
      <c r="E15" s="12">
        <f>C15/POJ_VZP!B15*100000</f>
        <v>1036.3457986541323</v>
      </c>
      <c r="F15" s="12">
        <f>E15*ČSÚ!B15/100000</f>
        <v>4063.2009727832569</v>
      </c>
      <c r="G15" s="12">
        <f t="shared" si="1"/>
        <v>14517949.120756859</v>
      </c>
    </row>
    <row r="16" spans="1:7" x14ac:dyDescent="0.2">
      <c r="A16" s="15" t="s">
        <v>11</v>
      </c>
      <c r="B16" s="47">
        <v>5205054.68</v>
      </c>
      <c r="C16" s="47">
        <v>2083</v>
      </c>
      <c r="D16" s="12">
        <f t="shared" si="0"/>
        <v>2498.8260585693711</v>
      </c>
      <c r="E16" s="12">
        <f>C16/POJ_VZP!B16*100000</f>
        <v>1008.0820790785463</v>
      </c>
      <c r="F16" s="12">
        <f>E16*ČSÚ!B16/100000</f>
        <v>3568.6408024004263</v>
      </c>
      <c r="G16" s="12">
        <f t="shared" si="1"/>
        <v>8917412.6307120956</v>
      </c>
    </row>
    <row r="17" spans="1:7" x14ac:dyDescent="0.2">
      <c r="A17" s="15" t="s">
        <v>12</v>
      </c>
      <c r="B17" s="47">
        <v>4484373.8599999994</v>
      </c>
      <c r="C17" s="47">
        <v>1792</v>
      </c>
      <c r="D17" s="12">
        <f t="shared" si="0"/>
        <v>2502.4407700892853</v>
      </c>
      <c r="E17" s="12">
        <f>C17/POJ_VZP!B17*100000</f>
        <v>962.08049907925886</v>
      </c>
      <c r="F17" s="12">
        <f>E17*ČSÚ!B17/100000</f>
        <v>2996.6642865195986</v>
      </c>
      <c r="G17" s="12">
        <f t="shared" si="1"/>
        <v>7498974.8848571628</v>
      </c>
    </row>
    <row r="18" spans="1:7" x14ac:dyDescent="0.2">
      <c r="A18" s="15" t="s">
        <v>13</v>
      </c>
      <c r="B18" s="47">
        <v>3327928.7</v>
      </c>
      <c r="C18" s="47">
        <v>1692</v>
      </c>
      <c r="D18" s="12">
        <f t="shared" si="0"/>
        <v>1966.8609338061467</v>
      </c>
      <c r="E18" s="12">
        <f>C18/POJ_VZP!B18*100000</f>
        <v>812.52401075681905</v>
      </c>
      <c r="F18" s="12">
        <f>E18*ČSÚ!B18/100000</f>
        <v>2701.7845274683059</v>
      </c>
      <c r="G18" s="12">
        <f t="shared" si="1"/>
        <v>5314034.4386393111</v>
      </c>
    </row>
    <row r="19" spans="1:7" x14ac:dyDescent="0.2">
      <c r="A19" s="15" t="s">
        <v>14</v>
      </c>
      <c r="B19" s="47">
        <v>2498266.02</v>
      </c>
      <c r="C19" s="47">
        <v>1405</v>
      </c>
      <c r="D19" s="12">
        <f t="shared" si="0"/>
        <v>1778.1252811387901</v>
      </c>
      <c r="E19" s="12">
        <f>C19/POJ_VZP!B19*100000</f>
        <v>705.68971752320488</v>
      </c>
      <c r="F19" s="12">
        <f>E19*ČSÚ!B19/100000</f>
        <v>2232.1142187688351</v>
      </c>
      <c r="G19" s="12">
        <f t="shared" si="1"/>
        <v>3968978.7227822258</v>
      </c>
    </row>
    <row r="20" spans="1:7" x14ac:dyDescent="0.2">
      <c r="A20" s="15" t="s">
        <v>15</v>
      </c>
      <c r="B20" s="47">
        <v>1631457.76</v>
      </c>
      <c r="C20" s="47">
        <v>1076</v>
      </c>
      <c r="D20" s="12">
        <f t="shared" si="0"/>
        <v>1516.2246840148698</v>
      </c>
      <c r="E20" s="12">
        <f>C20/POJ_VZP!B20*100000</f>
        <v>653.92445835485739</v>
      </c>
      <c r="F20" s="12">
        <f>E20*ČSÚ!B20/100000</f>
        <v>1660.4547935215292</v>
      </c>
      <c r="G20" s="12">
        <f t="shared" si="1"/>
        <v>2517622.5446281563</v>
      </c>
    </row>
    <row r="21" spans="1:7" x14ac:dyDescent="0.2">
      <c r="A21" s="15" t="s">
        <v>16</v>
      </c>
      <c r="B21" s="47">
        <v>1433417.9900000002</v>
      </c>
      <c r="C21" s="47">
        <v>827</v>
      </c>
      <c r="D21" s="12">
        <f t="shared" si="0"/>
        <v>1733.2744740024186</v>
      </c>
      <c r="E21" s="12">
        <f>C21/POJ_VZP!B21*100000</f>
        <v>820.51790852267095</v>
      </c>
      <c r="F21" s="12">
        <f>E21*ČSÚ!B21/100000</f>
        <v>1242.3256523464631</v>
      </c>
      <c r="G21" s="12">
        <f t="shared" si="1"/>
        <v>2153291.3416105276</v>
      </c>
    </row>
    <row r="22" spans="1:7" x14ac:dyDescent="0.2">
      <c r="A22" s="15" t="s">
        <v>17</v>
      </c>
      <c r="B22" s="47">
        <v>691493.6100000001</v>
      </c>
      <c r="C22" s="47">
        <v>536</v>
      </c>
      <c r="D22" s="12">
        <f t="shared" si="0"/>
        <v>1290.1000186567167</v>
      </c>
      <c r="E22" s="12">
        <f>C22/POJ_VZP!B22*100000</f>
        <v>912.6977369863946</v>
      </c>
      <c r="F22" s="12">
        <f>E22*ČSÚ!B22/100000</f>
        <v>759.54705672007753</v>
      </c>
      <c r="G22" s="12">
        <f t="shared" si="1"/>
        <v>979891.67204522621</v>
      </c>
    </row>
    <row r="23" spans="1:7" x14ac:dyDescent="0.2">
      <c r="A23" s="15" t="s">
        <v>18</v>
      </c>
      <c r="B23" s="47">
        <v>474860.14</v>
      </c>
      <c r="C23" s="47">
        <v>401</v>
      </c>
      <c r="D23" s="12">
        <f t="shared" si="0"/>
        <v>1184.1898753117207</v>
      </c>
      <c r="E23" s="12">
        <f>C23/POJ_VZP!B23*100000</f>
        <v>1171.623911646117</v>
      </c>
      <c r="F23" s="12">
        <f>E23*ČSÚ!B23/100000</f>
        <v>533.3466370595454</v>
      </c>
      <c r="G23" s="12">
        <f t="shared" si="1"/>
        <v>631583.68763746857</v>
      </c>
    </row>
    <row r="24" spans="1:7" x14ac:dyDescent="0.2">
      <c r="A24" s="15" t="s">
        <v>19</v>
      </c>
      <c r="B24" s="47">
        <v>155625.68</v>
      </c>
      <c r="C24" s="47">
        <v>134</v>
      </c>
      <c r="D24" s="12">
        <f t="shared" si="0"/>
        <v>1161.3856716417911</v>
      </c>
      <c r="E24" s="12">
        <f>C24/POJ_VZP!B24*100000</f>
        <v>1340.8044826896137</v>
      </c>
      <c r="F24" s="12">
        <f>E24*ČSÚ!B24/100000</f>
        <v>177.31468881328794</v>
      </c>
      <c r="G24" s="12">
        <f t="shared" si="1"/>
        <v>205930.73895937559</v>
      </c>
    </row>
    <row r="25" spans="1:7" x14ac:dyDescent="0.2">
      <c r="A25" s="15" t="s">
        <v>20</v>
      </c>
      <c r="B25" s="47">
        <v>21445.200000000001</v>
      </c>
      <c r="C25" s="47">
        <v>17</v>
      </c>
      <c r="D25" s="12">
        <f t="shared" si="0"/>
        <v>1261.4823529411765</v>
      </c>
      <c r="E25" s="12">
        <f>C25/POJ_VZP!B25*100000</f>
        <v>1192.1458625525947</v>
      </c>
      <c r="F25" s="12">
        <f>E25*ČSÚ!B25/100000</f>
        <v>22.465988779803649</v>
      </c>
      <c r="G25" s="12">
        <f t="shared" si="1"/>
        <v>28340.448387096778</v>
      </c>
    </row>
    <row r="26" spans="1:7" x14ac:dyDescent="0.2">
      <c r="A26" s="15" t="s">
        <v>21</v>
      </c>
      <c r="B26" s="117">
        <f>D50</f>
        <v>842.73</v>
      </c>
      <c r="C26" s="117">
        <v>1</v>
      </c>
      <c r="D26" s="12">
        <f t="shared" si="0"/>
        <v>842.73</v>
      </c>
      <c r="E26" s="12">
        <f>C26/POJ_VZP!B26*100000</f>
        <v>2000</v>
      </c>
      <c r="F26" s="12">
        <f>E26*ČSÚ!B26/100000</f>
        <v>3.27</v>
      </c>
      <c r="G26" s="12">
        <f t="shared" si="1"/>
        <v>2755.7271000000001</v>
      </c>
    </row>
    <row r="27" spans="1:7" s="3" customFormat="1" x14ac:dyDescent="0.2">
      <c r="A27" s="16" t="s">
        <v>24</v>
      </c>
      <c r="B27" s="18">
        <f>SUM(B6:B26)</f>
        <v>76967250.590000004</v>
      </c>
      <c r="C27" s="18">
        <f>SUM(C6:C26)</f>
        <v>26728</v>
      </c>
      <c r="D27" s="18">
        <f t="shared" si="0"/>
        <v>2879.6487051032627</v>
      </c>
      <c r="E27" s="18">
        <f>C27/POJ_VZP!B27*100000</f>
        <v>898.94654281599503</v>
      </c>
      <c r="F27" s="18">
        <f>SUM(F6:F26)</f>
        <v>46983.061510316133</v>
      </c>
      <c r="G27" s="18">
        <f>SUM(G6:G26)</f>
        <v>136717071.06607184</v>
      </c>
    </row>
    <row r="28" spans="1:7" s="4" customFormat="1" x14ac:dyDescent="0.2">
      <c r="A28" s="6" t="s">
        <v>22</v>
      </c>
      <c r="B28" s="7" t="str">
        <f>B4</f>
        <v>Náklady VZP</v>
      </c>
      <c r="C28" s="7" t="str">
        <f t="shared" ref="C28:G29" si="2">C4</f>
        <v>Pacienti VZP</v>
      </c>
      <c r="D28" s="7" t="str">
        <f t="shared" si="2"/>
        <v>Náklady VZP</v>
      </c>
      <c r="E28" s="7" t="str">
        <f t="shared" si="2"/>
        <v>Prevalence</v>
      </c>
      <c r="F28" s="7" t="str">
        <f t="shared" si="2"/>
        <v>Pacienti ČR</v>
      </c>
      <c r="G28" s="7" t="str">
        <f t="shared" si="2"/>
        <v>Náklady ČR</v>
      </c>
    </row>
    <row r="29" spans="1:7" x14ac:dyDescent="0.2">
      <c r="A29" s="14" t="s">
        <v>25</v>
      </c>
      <c r="B29" s="23" t="str">
        <f t="shared" ref="B29:F29" si="3">B5</f>
        <v>PUZP (Kč)</v>
      </c>
      <c r="C29" s="23" t="str">
        <f t="shared" si="3"/>
        <v>Počet UOP</v>
      </c>
      <c r="D29" s="23" t="str">
        <f t="shared" si="3"/>
        <v>1 UOP (Kč)</v>
      </c>
      <c r="E29" s="24" t="str">
        <f t="shared" si="3"/>
        <v>na 100 tis. poj.</v>
      </c>
      <c r="F29" s="24" t="str">
        <f t="shared" si="3"/>
        <v>odhad</v>
      </c>
      <c r="G29" s="24" t="str">
        <f t="shared" si="2"/>
        <v>odhad</v>
      </c>
    </row>
    <row r="30" spans="1:7" x14ac:dyDescent="0.2">
      <c r="A30" s="15" t="s">
        <v>1</v>
      </c>
      <c r="B30" s="47">
        <v>122117.37</v>
      </c>
      <c r="C30" s="47">
        <v>69</v>
      </c>
      <c r="D30" s="12">
        <f>IFERROR(B30/C30,"")</f>
        <v>1769.816956521739</v>
      </c>
      <c r="E30" s="12">
        <f>C30/POJ_VZP!B30*100000</f>
        <v>48.232522700741661</v>
      </c>
      <c r="F30" s="12">
        <f>E30*ČSÚ!B30/100000</f>
        <v>132.55334237401874</v>
      </c>
      <c r="G30" s="12">
        <f>F30*D30</f>
        <v>234595.1529771699</v>
      </c>
    </row>
    <row r="31" spans="1:7" x14ac:dyDescent="0.2">
      <c r="A31" s="15" t="s">
        <v>2</v>
      </c>
      <c r="B31" s="47">
        <v>559541.91</v>
      </c>
      <c r="C31" s="47">
        <v>293</v>
      </c>
      <c r="D31" s="12">
        <f t="shared" ref="D31:D51" si="4">IFERROR(B31/C31,"")</f>
        <v>1909.6993515358363</v>
      </c>
      <c r="E31" s="12">
        <f>C31/POJ_VZP!B31*100000</f>
        <v>213.09865813302301</v>
      </c>
      <c r="F31" s="12">
        <f>E31*ČSÚ!B31/100000</f>
        <v>601.6307865740572</v>
      </c>
      <c r="G31" s="12">
        <f t="shared" ref="G31:G50" si="5">F31*D31</f>
        <v>1148933.9229844722</v>
      </c>
    </row>
    <row r="32" spans="1:7" x14ac:dyDescent="0.2">
      <c r="A32" s="15" t="s">
        <v>3</v>
      </c>
      <c r="B32" s="47">
        <v>1394523.37</v>
      </c>
      <c r="C32" s="47">
        <v>717</v>
      </c>
      <c r="D32" s="12">
        <f t="shared" si="4"/>
        <v>1944.941938633194</v>
      </c>
      <c r="E32" s="12">
        <f>C32/POJ_VZP!B32*100000</f>
        <v>574.22475653511015</v>
      </c>
      <c r="F32" s="12">
        <f>E32*ČSÚ!B32/100000</f>
        <v>1507.8854994233725</v>
      </c>
      <c r="G32" s="12">
        <f t="shared" si="5"/>
        <v>2932749.7464853763</v>
      </c>
    </row>
    <row r="33" spans="1:7" x14ac:dyDescent="0.2">
      <c r="A33" s="15" t="s">
        <v>4</v>
      </c>
      <c r="B33" s="47">
        <v>3610663.67</v>
      </c>
      <c r="C33" s="47">
        <v>1358</v>
      </c>
      <c r="D33" s="12">
        <f t="shared" si="4"/>
        <v>2658.8097717231221</v>
      </c>
      <c r="E33" s="12">
        <f>C33/POJ_VZP!B33*100000</f>
        <v>1241.6794674859191</v>
      </c>
      <c r="F33" s="12">
        <f>E33*ČSÚ!B33/100000</f>
        <v>2805.3698796722992</v>
      </c>
      <c r="G33" s="12">
        <f t="shared" si="5"/>
        <v>7458944.8493704284</v>
      </c>
    </row>
    <row r="34" spans="1:7" x14ac:dyDescent="0.2">
      <c r="A34" s="15" t="s">
        <v>5</v>
      </c>
      <c r="B34" s="47">
        <v>3490120.9400000004</v>
      </c>
      <c r="C34" s="47">
        <v>1245</v>
      </c>
      <c r="D34" s="12">
        <f t="shared" si="4"/>
        <v>2803.3099919678716</v>
      </c>
      <c r="E34" s="12">
        <f>C34/POJ_VZP!B34*100000</f>
        <v>956.77233429394812</v>
      </c>
      <c r="F34" s="12">
        <f>E34*ČSÚ!B34/100000</f>
        <v>2387.8645533141212</v>
      </c>
      <c r="G34" s="12">
        <f t="shared" si="5"/>
        <v>6693924.5617713742</v>
      </c>
    </row>
    <row r="35" spans="1:7" x14ac:dyDescent="0.2">
      <c r="A35" s="15" t="s">
        <v>6</v>
      </c>
      <c r="B35" s="47">
        <v>4987219.71</v>
      </c>
      <c r="C35" s="47">
        <v>1485</v>
      </c>
      <c r="D35" s="12">
        <f t="shared" si="4"/>
        <v>3358.3971111111109</v>
      </c>
      <c r="E35" s="12">
        <f>C35/POJ_VZP!B35*100000</f>
        <v>848.88187680065857</v>
      </c>
      <c r="F35" s="12">
        <f>E35*ČSÚ!B35/100000</f>
        <v>2786.284984222802</v>
      </c>
      <c r="G35" s="12">
        <f t="shared" si="5"/>
        <v>9357451.441746125</v>
      </c>
    </row>
    <row r="36" spans="1:7" x14ac:dyDescent="0.2">
      <c r="A36" s="15" t="s">
        <v>7</v>
      </c>
      <c r="B36" s="47">
        <v>6898608.5099999998</v>
      </c>
      <c r="C36" s="47">
        <v>1669</v>
      </c>
      <c r="D36" s="12">
        <f t="shared" si="4"/>
        <v>4133.3783762732173</v>
      </c>
      <c r="E36" s="12">
        <f>C36/POJ_VZP!B36*100000</f>
        <v>910.20641889128251</v>
      </c>
      <c r="F36" s="12">
        <f>E36*ČSÚ!B36/100000</f>
        <v>3196.3491260600449</v>
      </c>
      <c r="G36" s="12">
        <f t="shared" si="5"/>
        <v>13211720.360676385</v>
      </c>
    </row>
    <row r="37" spans="1:7" x14ac:dyDescent="0.2">
      <c r="A37" s="15" t="s">
        <v>8</v>
      </c>
      <c r="B37" s="47">
        <v>7760306.4800000004</v>
      </c>
      <c r="C37" s="47">
        <v>2015</v>
      </c>
      <c r="D37" s="12">
        <f t="shared" si="4"/>
        <v>3851.2687245657571</v>
      </c>
      <c r="E37" s="12">
        <f>C37/POJ_VZP!B37*100000</f>
        <v>1037.6649192011782</v>
      </c>
      <c r="F37" s="12">
        <f>E37*ČSÚ!B37/100000</f>
        <v>4030.5862806793489</v>
      </c>
      <c r="G37" s="12">
        <f t="shared" si="5"/>
        <v>15522870.884444194</v>
      </c>
    </row>
    <row r="38" spans="1:7" x14ac:dyDescent="0.2">
      <c r="A38" s="15" t="s">
        <v>9</v>
      </c>
      <c r="B38" s="47">
        <v>7786813.5899999999</v>
      </c>
      <c r="C38" s="47">
        <v>2314</v>
      </c>
      <c r="D38" s="12">
        <f t="shared" si="4"/>
        <v>3365.087981849611</v>
      </c>
      <c r="E38" s="12">
        <f>C38/POJ_VZP!B38*100000</f>
        <v>1035.0411064294212</v>
      </c>
      <c r="F38" s="12">
        <f>E38*ČSÚ!B38/100000</f>
        <v>4712.7957426442299</v>
      </c>
      <c r="G38" s="12">
        <f t="shared" si="5"/>
        <v>15858972.31448411</v>
      </c>
    </row>
    <row r="39" spans="1:7" x14ac:dyDescent="0.2">
      <c r="A39" s="15" t="s">
        <v>10</v>
      </c>
      <c r="B39" s="47">
        <v>6125053.9199999999</v>
      </c>
      <c r="C39" s="47">
        <v>2143</v>
      </c>
      <c r="D39" s="12">
        <f t="shared" si="4"/>
        <v>2858.1679514699022</v>
      </c>
      <c r="E39" s="12">
        <f>C39/POJ_VZP!B39*100000</f>
        <v>1137.1414926640311</v>
      </c>
      <c r="F39" s="12">
        <f>E39*ČSÚ!B39/100000</f>
        <v>4229.9673529489801</v>
      </c>
      <c r="G39" s="12">
        <f t="shared" si="5"/>
        <v>12089957.123962751</v>
      </c>
    </row>
    <row r="40" spans="1:7" x14ac:dyDescent="0.2">
      <c r="A40" s="15" t="s">
        <v>11</v>
      </c>
      <c r="B40" s="47">
        <v>6200665</v>
      </c>
      <c r="C40" s="47">
        <v>2266</v>
      </c>
      <c r="D40" s="12">
        <f t="shared" si="4"/>
        <v>2736.3923212709619</v>
      </c>
      <c r="E40" s="12">
        <f>C40/POJ_VZP!B40*100000</f>
        <v>1238.7658262447792</v>
      </c>
      <c r="F40" s="12">
        <f>E40*ČSÚ!B40/100000</f>
        <v>4236.7525529728191</v>
      </c>
      <c r="G40" s="12">
        <f t="shared" si="5"/>
        <v>11593417.153079966</v>
      </c>
    </row>
    <row r="41" spans="1:7" x14ac:dyDescent="0.2">
      <c r="A41" s="15" t="s">
        <v>12</v>
      </c>
      <c r="B41" s="47">
        <v>5864783.0600000005</v>
      </c>
      <c r="C41" s="47">
        <v>2250</v>
      </c>
      <c r="D41" s="12">
        <f t="shared" si="4"/>
        <v>2606.5702488888892</v>
      </c>
      <c r="E41" s="12">
        <f>C41/POJ_VZP!B41*100000</f>
        <v>1309.8682563615935</v>
      </c>
      <c r="F41" s="12">
        <f>E41*ČSÚ!B41/100000</f>
        <v>4080.7308191624993</v>
      </c>
      <c r="G41" s="12">
        <f t="shared" si="5"/>
        <v>10636711.546952957</v>
      </c>
    </row>
    <row r="42" spans="1:7" x14ac:dyDescent="0.2">
      <c r="A42" s="15" t="s">
        <v>13</v>
      </c>
      <c r="B42" s="47">
        <v>5011944.96</v>
      </c>
      <c r="C42" s="47">
        <v>2265</v>
      </c>
      <c r="D42" s="12">
        <f t="shared" si="4"/>
        <v>2212.7792317880794</v>
      </c>
      <c r="E42" s="12">
        <f>C42/POJ_VZP!B42*100000</f>
        <v>1091.9714785727715</v>
      </c>
      <c r="F42" s="12">
        <f>E42*ČSÚ!B42/100000</f>
        <v>3890.1101734137483</v>
      </c>
      <c r="G42" s="12">
        <f t="shared" si="5"/>
        <v>8607955.0010974668</v>
      </c>
    </row>
    <row r="43" spans="1:7" x14ac:dyDescent="0.2">
      <c r="A43" s="15" t="s">
        <v>14</v>
      </c>
      <c r="B43" s="47">
        <v>4306959.4300000006</v>
      </c>
      <c r="C43" s="47">
        <v>2133</v>
      </c>
      <c r="D43" s="12">
        <f t="shared" si="4"/>
        <v>2019.2027332395689</v>
      </c>
      <c r="E43" s="12">
        <f>C43/POJ_VZP!B43*100000</f>
        <v>979.75719659909885</v>
      </c>
      <c r="F43" s="12">
        <f>E43*ČSÚ!B43/100000</f>
        <v>3585.3479791646578</v>
      </c>
      <c r="G43" s="12">
        <f t="shared" si="5"/>
        <v>7239544.4391442416</v>
      </c>
    </row>
    <row r="44" spans="1:7" x14ac:dyDescent="0.2">
      <c r="A44" s="15" t="s">
        <v>15</v>
      </c>
      <c r="B44" s="47">
        <v>3774786.08</v>
      </c>
      <c r="C44" s="47">
        <v>2021</v>
      </c>
      <c r="D44" s="12">
        <f t="shared" si="4"/>
        <v>1867.7813359722909</v>
      </c>
      <c r="E44" s="12">
        <f>C44/POJ_VZP!B44*100000</f>
        <v>982.30776708466988</v>
      </c>
      <c r="F44" s="12">
        <f>E44*ČSÚ!B44/100000</f>
        <v>3200.805655195878</v>
      </c>
      <c r="G44" s="12">
        <f t="shared" si="5"/>
        <v>5978405.0628494211</v>
      </c>
    </row>
    <row r="45" spans="1:7" x14ac:dyDescent="0.2">
      <c r="A45" s="15" t="s">
        <v>16</v>
      </c>
      <c r="B45" s="47">
        <v>3419893.5999999996</v>
      </c>
      <c r="C45" s="47">
        <v>1723</v>
      </c>
      <c r="D45" s="12">
        <f t="shared" si="4"/>
        <v>1984.848287869994</v>
      </c>
      <c r="E45" s="12">
        <f>C45/POJ_VZP!B45*100000</f>
        <v>1169.4755346804136</v>
      </c>
      <c r="F45" s="12">
        <f>E45*ČSÚ!B45/100000</f>
        <v>2570.694341313098</v>
      </c>
      <c r="G45" s="12">
        <f t="shared" si="5"/>
        <v>5102438.2619923847</v>
      </c>
    </row>
    <row r="46" spans="1:7" x14ac:dyDescent="0.2">
      <c r="A46" s="15" t="s">
        <v>17</v>
      </c>
      <c r="B46" s="47">
        <v>2310555.19</v>
      </c>
      <c r="C46" s="47">
        <v>1474</v>
      </c>
      <c r="D46" s="12">
        <f t="shared" si="4"/>
        <v>1567.5408344640434</v>
      </c>
      <c r="E46" s="12">
        <f>C46/POJ_VZP!B46*100000</f>
        <v>1374.1411617738913</v>
      </c>
      <c r="F46" s="12">
        <f>E46*ČSÚ!B46/100000</f>
        <v>1987.8051217988757</v>
      </c>
      <c r="G46" s="12">
        <f t="shared" si="5"/>
        <v>3115965.6993765091</v>
      </c>
    </row>
    <row r="47" spans="1:7" x14ac:dyDescent="0.2">
      <c r="A47" s="15" t="s">
        <v>18</v>
      </c>
      <c r="B47" s="47">
        <v>1759319.4100000001</v>
      </c>
      <c r="C47" s="47">
        <v>1181</v>
      </c>
      <c r="D47" s="12">
        <f t="shared" si="4"/>
        <v>1489.6862066045726</v>
      </c>
      <c r="E47" s="12">
        <f>C47/POJ_VZP!B47*100000</f>
        <v>1577.5693943522749</v>
      </c>
      <c r="F47" s="12">
        <f>E47*ČSÚ!B47/100000</f>
        <v>1522.5674374181829</v>
      </c>
      <c r="G47" s="12">
        <f t="shared" si="5"/>
        <v>2268147.7101471378</v>
      </c>
    </row>
    <row r="48" spans="1:7" x14ac:dyDescent="0.2">
      <c r="A48" s="15" t="s">
        <v>19</v>
      </c>
      <c r="B48" s="47">
        <v>635234.85000000009</v>
      </c>
      <c r="C48" s="47">
        <v>477</v>
      </c>
      <c r="D48" s="12">
        <f t="shared" si="4"/>
        <v>1331.7292452830191</v>
      </c>
      <c r="E48" s="12">
        <f>C48/POJ_VZP!B48*100000</f>
        <v>1591.2199352837174</v>
      </c>
      <c r="F48" s="12">
        <f>E48*ČSÚ!B48/100000</f>
        <v>593.96262134302958</v>
      </c>
      <c r="G48" s="12">
        <f t="shared" si="5"/>
        <v>790997.39344747644</v>
      </c>
    </row>
    <row r="49" spans="1:24" x14ac:dyDescent="0.2">
      <c r="A49" s="15" t="s">
        <v>20</v>
      </c>
      <c r="B49" s="47">
        <v>102341.13</v>
      </c>
      <c r="C49" s="47">
        <v>93</v>
      </c>
      <c r="D49" s="12">
        <f t="shared" si="4"/>
        <v>1100.4422580645162</v>
      </c>
      <c r="E49" s="12">
        <f>C49/POJ_VZP!B49*100000</f>
        <v>1559.8792351559878</v>
      </c>
      <c r="F49" s="12">
        <f>E49*ČSÚ!B49/100000</f>
        <v>111.90573633009056</v>
      </c>
      <c r="G49" s="12">
        <f t="shared" si="5"/>
        <v>123145.80117745722</v>
      </c>
    </row>
    <row r="50" spans="1:24" x14ac:dyDescent="0.2">
      <c r="A50" s="15" t="s">
        <v>21</v>
      </c>
      <c r="B50" s="47">
        <v>2528.19</v>
      </c>
      <c r="C50" s="47">
        <v>3</v>
      </c>
      <c r="D50" s="12">
        <f t="shared" si="4"/>
        <v>842.73</v>
      </c>
      <c r="E50" s="12">
        <f>C50/POJ_VZP!B50*100000</f>
        <v>819.67213114754099</v>
      </c>
      <c r="F50" s="12">
        <f>E50*ČSÚ!B50/100000</f>
        <v>3.9098360655737703</v>
      </c>
      <c r="G50" s="12">
        <f t="shared" si="5"/>
        <v>3294.9361475409837</v>
      </c>
    </row>
    <row r="51" spans="1:24" s="3" customFormat="1" x14ac:dyDescent="0.2">
      <c r="A51" s="16" t="s">
        <v>24</v>
      </c>
      <c r="B51" s="18">
        <f>SUM(B30:B50)</f>
        <v>76123980.36999999</v>
      </c>
      <c r="C51" s="18">
        <f>SUM(C30:C50)</f>
        <v>29194</v>
      </c>
      <c r="D51" s="18">
        <f t="shared" si="4"/>
        <v>2607.5214211824346</v>
      </c>
      <c r="E51" s="18">
        <f>C51/POJ_VZP!B51*100000</f>
        <v>986.03427713730548</v>
      </c>
      <c r="F51" s="18">
        <f>SUM(F30:F50)</f>
        <v>52175.879822091738</v>
      </c>
      <c r="G51" s="18">
        <f>SUM(G30:G50)</f>
        <v>139970143.36431497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271.14468512446712</v>
      </c>
      <c r="C56" s="60">
        <f>B56*ČSÚ!C56</f>
        <v>273.03142437201132</v>
      </c>
      <c r="D56" s="60">
        <f>C56*ČSÚ!D56</f>
        <v>273.17583681938794</v>
      </c>
      <c r="E56" s="60">
        <f>D56*ČSÚ!E56</f>
        <v>271.66138160826273</v>
      </c>
      <c r="F56" s="60">
        <f>E56*ČSÚ!F56</f>
        <v>268.40272411064035</v>
      </c>
      <c r="G56" s="60">
        <f>F56*ČSÚ!G56</f>
        <v>264.06613084509939</v>
      </c>
      <c r="H56" s="60">
        <f>G56*ČSÚ!H56</f>
        <v>259.436961712146</v>
      </c>
      <c r="I56" s="60">
        <f>H56*ČSÚ!I56</f>
        <v>254.7993528907096</v>
      </c>
      <c r="J56" s="60">
        <f>I56*ČSÚ!J56</f>
        <v>250.24801644043328</v>
      </c>
      <c r="K56" s="60">
        <f>J56*ČSÚ!K56</f>
        <v>245.89782589900301</v>
      </c>
      <c r="L56" s="60">
        <f>K56*ČSÚ!L56</f>
        <v>241.88240966740042</v>
      </c>
      <c r="M56" s="60">
        <f>L56*ČSÚ!M56</f>
        <v>238.34289809192541</v>
      </c>
      <c r="N56" s="60">
        <f>M56*ČSÚ!N56</f>
        <v>235.40635537140614</v>
      </c>
      <c r="O56" s="60">
        <f>N56*ČSÚ!O56</f>
        <v>233.17265115289203</v>
      </c>
      <c r="P56" s="60">
        <f>O56*ČSÚ!P56</f>
        <v>231.7153982748186</v>
      </c>
      <c r="Q56" s="60">
        <f>P56*ČSÚ!Q56</f>
        <v>231.08382825333697</v>
      </c>
      <c r="R56" s="60">
        <f>Q56*ČSÚ!R56</f>
        <v>231.30185353914914</v>
      </c>
      <c r="S56" s="60">
        <f>R56*ČSÚ!S56</f>
        <v>232.36525428801352</v>
      </c>
      <c r="T56" s="60">
        <f>S56*ČSÚ!T56</f>
        <v>234.2276122132734</v>
      </c>
      <c r="U56" s="60">
        <f>T56*ČSÚ!U56</f>
        <v>236.78202459414342</v>
      </c>
      <c r="V56" s="60">
        <f>U56*ČSÚ!V56</f>
        <v>239.85594668830348</v>
      </c>
      <c r="W56" s="60">
        <f>V56*ČSÚ!W56</f>
        <v>243.22244464987594</v>
      </c>
      <c r="X56" s="61">
        <f>W56*ČSÚ!X56</f>
        <v>246.62598346645734</v>
      </c>
    </row>
    <row r="57" spans="1:24" x14ac:dyDescent="0.2">
      <c r="A57" s="15" t="s">
        <v>2</v>
      </c>
      <c r="B57" s="62">
        <f t="shared" ref="B57:B76" si="6">F7</f>
        <v>1704.4761013483069</v>
      </c>
      <c r="C57" s="11">
        <f>B57*ČSÚ!C57</f>
        <v>1673.299677654154</v>
      </c>
      <c r="D57" s="11">
        <f>C57*ČSÚ!D57</f>
        <v>1651.0903954802259</v>
      </c>
      <c r="E57" s="11">
        <f>D57*ČSÚ!E57</f>
        <v>1648.3084815084399</v>
      </c>
      <c r="F57" s="11">
        <f>E57*ČSÚ!F57</f>
        <v>1665.2934040414543</v>
      </c>
      <c r="G57" s="11">
        <f>F57*ČSÚ!G57</f>
        <v>1683.9008699871756</v>
      </c>
      <c r="H57" s="11">
        <f>G57*ČSÚ!H57</f>
        <v>1694.9623583238015</v>
      </c>
      <c r="I57" s="11">
        <f>H57*ČSÚ!I57</f>
        <v>1695.1378461751758</v>
      </c>
      <c r="J57" s="11">
        <f>I57*ČSÚ!J57</f>
        <v>1685.8801428026757</v>
      </c>
      <c r="K57" s="11">
        <f>J57*ČSÚ!K57</f>
        <v>1665.9263110464108</v>
      </c>
      <c r="L57" s="11">
        <f>K57*ČSÚ!L57</f>
        <v>1639.3672316384182</v>
      </c>
      <c r="M57" s="11">
        <f>L57*ČSÚ!M57</f>
        <v>1610.9986135662543</v>
      </c>
      <c r="N57" s="11">
        <f>M57*ČSÚ!N57</f>
        <v>1582.5753353436623</v>
      </c>
      <c r="O57" s="11">
        <f>N57*ČSÚ!O57</f>
        <v>1554.687151225261</v>
      </c>
      <c r="P57" s="11">
        <f>O57*ČSÚ!P57</f>
        <v>1528.0331357665248</v>
      </c>
      <c r="Q57" s="11">
        <f>P57*ČSÚ!Q57</f>
        <v>1503.4274375238294</v>
      </c>
      <c r="R57" s="11">
        <f>Q57*ČSÚ!R57</f>
        <v>1481.7359883539568</v>
      </c>
      <c r="S57" s="11">
        <f>R57*ČSÚ!S57</f>
        <v>1463.7412914630345</v>
      </c>
      <c r="T57" s="11">
        <f>S57*ČSÚ!T57</f>
        <v>1450.0561159058614</v>
      </c>
      <c r="U57" s="11">
        <f>T57*ČSÚ!U57</f>
        <v>1441.1350039859972</v>
      </c>
      <c r="V57" s="11">
        <f>U57*ČSÚ!V57</f>
        <v>1437.2742712557626</v>
      </c>
      <c r="W57" s="11">
        <f>V57*ČSÚ!W57</f>
        <v>1438.6235139163289</v>
      </c>
      <c r="X57" s="12">
        <f>W57*ČSÚ!X57</f>
        <v>1445.159717167516</v>
      </c>
    </row>
    <row r="58" spans="1:24" x14ac:dyDescent="0.2">
      <c r="A58" s="15" t="s">
        <v>3</v>
      </c>
      <c r="B58" s="62">
        <f t="shared" si="6"/>
        <v>2728.0653289993315</v>
      </c>
      <c r="C58" s="11">
        <f>B58*ČSÚ!C58</f>
        <v>2859.1498040585693</v>
      </c>
      <c r="D58" s="11">
        <f>C58*ČSÚ!D58</f>
        <v>2961.9620268546078</v>
      </c>
      <c r="E58" s="11">
        <f>D58*ČSÚ!E58</f>
        <v>3009.1070918646328</v>
      </c>
      <c r="F58" s="11">
        <f>E58*ČSÚ!F58</f>
        <v>2992.6198736253718</v>
      </c>
      <c r="G58" s="11">
        <f>F58*ČSÚ!G58</f>
        <v>2940.2107281730355</v>
      </c>
      <c r="H58" s="11">
        <f>G58*ČSÚ!H58</f>
        <v>2885.9877422686673</v>
      </c>
      <c r="I58" s="11">
        <f>H58*ČSÚ!I58</f>
        <v>2847.418988091621</v>
      </c>
      <c r="J58" s="11">
        <f>I58*ČSÚ!J58</f>
        <v>2842.7069460477546</v>
      </c>
      <c r="K58" s="11">
        <f>J58*ČSÚ!K58</f>
        <v>2871.83190047998</v>
      </c>
      <c r="L58" s="11">
        <f>K58*ČSÚ!L58</f>
        <v>2903.7367625615161</v>
      </c>
      <c r="M58" s="11">
        <f>L58*ČSÚ!M58</f>
        <v>2922.7229403365936</v>
      </c>
      <c r="N58" s="11">
        <f>M58*ČSÚ!N58</f>
        <v>2923.0531775928062</v>
      </c>
      <c r="O58" s="11">
        <f>N58*ČSÚ!O58</f>
        <v>2907.2215049516981</v>
      </c>
      <c r="P58" s="11">
        <f>O58*ČSÚ!P58</f>
        <v>2873.0789157907525</v>
      </c>
      <c r="Q58" s="11">
        <f>P58*ČSÚ!Q58</f>
        <v>2827.6146105474204</v>
      </c>
      <c r="R58" s="11">
        <f>Q58*ČSÚ!R58</f>
        <v>2779.0500182271094</v>
      </c>
      <c r="S58" s="11">
        <f>R58*ČSÚ!S58</f>
        <v>2730.4016343641774</v>
      </c>
      <c r="T58" s="11">
        <f>S58*ČSÚ!T58</f>
        <v>2682.6601707272616</v>
      </c>
      <c r="U58" s="11">
        <f>T58*ČSÚ!U58</f>
        <v>2637.0282823986877</v>
      </c>
      <c r="V58" s="11">
        <f>U58*ČSÚ!V58</f>
        <v>2594.9057810316544</v>
      </c>
      <c r="W58" s="11">
        <f>V58*ČSÚ!W58</f>
        <v>2557.7713409077101</v>
      </c>
      <c r="X58" s="12">
        <f>W58*ČSÚ!X58</f>
        <v>2526.9656267087917</v>
      </c>
    </row>
    <row r="59" spans="1:24" x14ac:dyDescent="0.2">
      <c r="A59" s="15" t="s">
        <v>4</v>
      </c>
      <c r="B59" s="62">
        <f t="shared" si="6"/>
        <v>2430.7655145896529</v>
      </c>
      <c r="C59" s="11">
        <f>B59*ČSÚ!C59</f>
        <v>2468.1435895245013</v>
      </c>
      <c r="D59" s="11">
        <f>C59*ČSÚ!D59</f>
        <v>2520.9796812919212</v>
      </c>
      <c r="E59" s="11">
        <f>D59*ČSÚ!E59</f>
        <v>2597.2063271670868</v>
      </c>
      <c r="F59" s="11">
        <f>E59*ČSÚ!F59</f>
        <v>2708.8877002606059</v>
      </c>
      <c r="G59" s="11">
        <f>F59*ČSÚ!G59</f>
        <v>2848.6764087666083</v>
      </c>
      <c r="H59" s="11">
        <f>G59*ČSÚ!H59</f>
        <v>2983.158102277097</v>
      </c>
      <c r="I59" s="11">
        <f>H59*ČSÚ!I59</f>
        <v>3088.4334045371047</v>
      </c>
      <c r="J59" s="11">
        <f>I59*ČSÚ!J59</f>
        <v>3137.0818900328968</v>
      </c>
      <c r="K59" s="11">
        <f>J59*ČSÚ!K59</f>
        <v>3120.0974067586626</v>
      </c>
      <c r="L59" s="11">
        <f>K59*ČSÚ!L59</f>
        <v>3066.0961122741069</v>
      </c>
      <c r="M59" s="11">
        <f>L59*ČSÚ!M59</f>
        <v>3010.2325287307222</v>
      </c>
      <c r="N59" s="11">
        <f>M59*ČSÚ!N59</f>
        <v>2970.529136583074</v>
      </c>
      <c r="O59" s="11">
        <f>N59*ČSÚ!O59</f>
        <v>2965.7411201777254</v>
      </c>
      <c r="P59" s="11">
        <f>O59*ČSÚ!P59</f>
        <v>2995.8379501858426</v>
      </c>
      <c r="Q59" s="11">
        <f>P59*ČSÚ!Q59</f>
        <v>3028.799448882814</v>
      </c>
      <c r="R59" s="11">
        <f>Q59*ČSÚ!R59</f>
        <v>3048.4145426581804</v>
      </c>
      <c r="S59" s="11">
        <f>R59*ČSÚ!S59</f>
        <v>3048.7859828256519</v>
      </c>
      <c r="T59" s="11">
        <f>S59*ČSÚ!T59</f>
        <v>3032.49858589311</v>
      </c>
      <c r="U59" s="11">
        <f>T59*ČSÚ!U59</f>
        <v>2997.303357969839</v>
      </c>
      <c r="V59" s="11">
        <f>U59*ČSÚ!V59</f>
        <v>2950.4306617678481</v>
      </c>
      <c r="W59" s="11">
        <f>V59*ČSÚ!W59</f>
        <v>2900.3676507027822</v>
      </c>
      <c r="X59" s="12">
        <f>W59*ČSÚ!X59</f>
        <v>2850.2079634297443</v>
      </c>
    </row>
    <row r="60" spans="1:24" x14ac:dyDescent="0.2">
      <c r="A60" s="15" t="s">
        <v>5</v>
      </c>
      <c r="B60" s="62">
        <f t="shared" si="6"/>
        <v>2605.3557124085646</v>
      </c>
      <c r="C60" s="11">
        <f>B60*ČSÚ!C60</f>
        <v>2497.5998327629945</v>
      </c>
      <c r="D60" s="11">
        <f>C60*ČSÚ!D60</f>
        <v>2445.5140956904852</v>
      </c>
      <c r="E60" s="11">
        <f>D60*ČSÚ!E60</f>
        <v>2436.5505962210059</v>
      </c>
      <c r="F60" s="11">
        <f>E60*ČSÚ!F60</f>
        <v>2444.6242086105976</v>
      </c>
      <c r="G60" s="11">
        <f>F60*ČSÚ!G60</f>
        <v>2460.4284042919476</v>
      </c>
      <c r="H60" s="11">
        <f>G60*ČSÚ!H60</f>
        <v>2492.8819398087307</v>
      </c>
      <c r="I60" s="11">
        <f>H60*ČSÚ!I60</f>
        <v>2544.5252190593969</v>
      </c>
      <c r="J60" s="11">
        <f>I60*ČSÚ!J60</f>
        <v>2618.7984758946823</v>
      </c>
      <c r="K60" s="11">
        <f>J60*ČSÚ!K60</f>
        <v>2727.6182428871566</v>
      </c>
      <c r="L60" s="11">
        <f>K60*ČSÚ!L60</f>
        <v>2863.8505090891204</v>
      </c>
      <c r="M60" s="11">
        <f>L60*ČSÚ!M60</f>
        <v>2994.8975673339746</v>
      </c>
      <c r="N60" s="11">
        <f>M60*ČSÚ!N60</f>
        <v>3097.4682390224361</v>
      </c>
      <c r="O60" s="11">
        <f>N60*ČSÚ!O60</f>
        <v>3144.8211688320812</v>
      </c>
      <c r="P60" s="11">
        <f>O60*ČSÚ!P60</f>
        <v>3128.1867433052494</v>
      </c>
      <c r="Q60" s="11">
        <f>P60*ČSÚ!Q60</f>
        <v>3075.4845481438797</v>
      </c>
      <c r="R60" s="11">
        <f>Q60*ČSÚ!R60</f>
        <v>3020.9777216417328</v>
      </c>
      <c r="S60" s="11">
        <f>R60*ČSÚ!S60</f>
        <v>2982.2104621503304</v>
      </c>
      <c r="T60" s="11">
        <f>S60*ČSÚ!T60</f>
        <v>2977.4776548874661</v>
      </c>
      <c r="U60" s="11">
        <f>T60*ČSÚ!U60</f>
        <v>3006.7544426721374</v>
      </c>
      <c r="V60" s="11">
        <f>U60*ČSÚ!V60</f>
        <v>3038.8152347290825</v>
      </c>
      <c r="W60" s="11">
        <f>V60*ČSÚ!W60</f>
        <v>3057.8608068131512</v>
      </c>
      <c r="X60" s="12">
        <f>W60*ČSÚ!X60</f>
        <v>3058.1292643679776</v>
      </c>
    </row>
    <row r="61" spans="1:24" x14ac:dyDescent="0.2">
      <c r="A61" s="15" t="s">
        <v>6</v>
      </c>
      <c r="B61" s="62">
        <f t="shared" si="6"/>
        <v>3302.790143047815</v>
      </c>
      <c r="C61" s="11">
        <f>B61*ČSÚ!C61</f>
        <v>3237.6658091269396</v>
      </c>
      <c r="D61" s="11">
        <f>C61*ČSÚ!D61</f>
        <v>3111.8538472118921</v>
      </c>
      <c r="E61" s="11">
        <f>D61*ČSÚ!E61</f>
        <v>2947.3846320390426</v>
      </c>
      <c r="F61" s="11">
        <f>E61*ČSÚ!F61</f>
        <v>2787.9647423814813</v>
      </c>
      <c r="G61" s="11">
        <f>F61*ČSÚ!G61</f>
        <v>2647.9476637561261</v>
      </c>
      <c r="H61" s="11">
        <f>G61*ČSÚ!H61</f>
        <v>2538.709933366616</v>
      </c>
      <c r="I61" s="11">
        <f>H61*ČSÚ!I61</f>
        <v>2488.2932556623091</v>
      </c>
      <c r="J61" s="11">
        <f>I61*ČSÚ!J61</f>
        <v>2479.4916351669399</v>
      </c>
      <c r="K61" s="11">
        <f>J61*ČSÚ!K61</f>
        <v>2487.0345138513894</v>
      </c>
      <c r="L61" s="11">
        <f>K61*ČSÚ!L61</f>
        <v>2502.0006189568921</v>
      </c>
      <c r="M61" s="11">
        <f>L61*ČSÚ!M61</f>
        <v>2532.9426942709556</v>
      </c>
      <c r="N61" s="11">
        <f>M61*ČSÚ!N61</f>
        <v>2582.3016459668465</v>
      </c>
      <c r="O61" s="11">
        <f>N61*ČSÚ!O61</f>
        <v>2653.399020876423</v>
      </c>
      <c r="P61" s="11">
        <f>O61*ČSÚ!P61</f>
        <v>2757.6687892897535</v>
      </c>
      <c r="Q61" s="11">
        <f>P61*ČSÚ!Q61</f>
        <v>2888.2716278311545</v>
      </c>
      <c r="R61" s="11">
        <f>Q61*ČSÚ!R61</f>
        <v>3013.9017183058409</v>
      </c>
      <c r="S61" s="11">
        <f>R61*ČSÚ!S61</f>
        <v>3112.188873549399</v>
      </c>
      <c r="T61" s="11">
        <f>S61*ČSÚ!T61</f>
        <v>3157.4413595655583</v>
      </c>
      <c r="U61" s="11">
        <f>T61*ČSÚ!U61</f>
        <v>3141.2260848302071</v>
      </c>
      <c r="V61" s="11">
        <f>U61*ČSÚ!V61</f>
        <v>3090.3643007060691</v>
      </c>
      <c r="W61" s="11">
        <f>V61*ČSÚ!W61</f>
        <v>3037.7651657174297</v>
      </c>
      <c r="X61" s="12">
        <f>W61*ČSÚ!X61</f>
        <v>3000.2900768219747</v>
      </c>
    </row>
    <row r="62" spans="1:24" x14ac:dyDescent="0.2">
      <c r="A62" s="15" t="s">
        <v>7</v>
      </c>
      <c r="B62" s="62">
        <f t="shared" si="6"/>
        <v>3916.9986152245633</v>
      </c>
      <c r="C62" s="11">
        <f>B62*ČSÚ!C62</f>
        <v>3894.8636453100398</v>
      </c>
      <c r="D62" s="11">
        <f>C62*ČSÚ!D62</f>
        <v>3856.804915367024</v>
      </c>
      <c r="E62" s="11">
        <f>D62*ČSÚ!E62</f>
        <v>3833.0188643435554</v>
      </c>
      <c r="F62" s="11">
        <f>E62*ČSÚ!F62</f>
        <v>3800.8935433380821</v>
      </c>
      <c r="G62" s="11">
        <f>F62*ČSÚ!G62</f>
        <v>3750.4228766776637</v>
      </c>
      <c r="H62" s="11">
        <f>G62*ČSÚ!H62</f>
        <v>3671.7423099272701</v>
      </c>
      <c r="I62" s="11">
        <f>H62*ČSÚ!I62</f>
        <v>3537.491070424383</v>
      </c>
      <c r="J62" s="11">
        <f>I62*ČSÚ!J62</f>
        <v>3357.8272381345128</v>
      </c>
      <c r="K62" s="11">
        <f>J62*ČSÚ!K62</f>
        <v>3183.6355603771462</v>
      </c>
      <c r="L62" s="11">
        <f>K62*ČSÚ!L62</f>
        <v>3030.6353776149058</v>
      </c>
      <c r="M62" s="11">
        <f>L62*ČSÚ!M62</f>
        <v>2911.1966943465545</v>
      </c>
      <c r="N62" s="11">
        <f>M62*ČSÚ!N62</f>
        <v>2855.9405132338607</v>
      </c>
      <c r="O62" s="11">
        <f>N62*ČSÚ!O62</f>
        <v>2846.1021664354803</v>
      </c>
      <c r="P62" s="11">
        <f>O62*ČSÚ!P62</f>
        <v>2854.0850125590464</v>
      </c>
      <c r="Q62" s="11">
        <f>P62*ČSÚ!Q62</f>
        <v>2870.1817429894281</v>
      </c>
      <c r="R62" s="11">
        <f>Q62*ČSÚ!R62</f>
        <v>2903.7327594286576</v>
      </c>
      <c r="S62" s="11">
        <f>R62*ČSÚ!S62</f>
        <v>2957.3902747057064</v>
      </c>
      <c r="T62" s="11">
        <f>S62*ČSÚ!T62</f>
        <v>3034.7866672602536</v>
      </c>
      <c r="U62" s="11">
        <f>T62*ČSÚ!U62</f>
        <v>3148.4282213016422</v>
      </c>
      <c r="V62" s="11">
        <f>U62*ČSÚ!V62</f>
        <v>3290.8405188573147</v>
      </c>
      <c r="W62" s="11">
        <f>V62*ČSÚ!W62</f>
        <v>3427.8173525717934</v>
      </c>
      <c r="X62" s="12">
        <f>W62*ČSÚ!X62</f>
        <v>3534.9174805053622</v>
      </c>
    </row>
    <row r="63" spans="1:24" x14ac:dyDescent="0.2">
      <c r="A63" s="15" t="s">
        <v>8</v>
      </c>
      <c r="B63" s="62">
        <f t="shared" si="6"/>
        <v>4726.6922872169152</v>
      </c>
      <c r="C63" s="11">
        <f>B63*ČSÚ!C63</f>
        <v>4562.5596823011692</v>
      </c>
      <c r="D63" s="11">
        <f>C63*ČSÚ!D63</f>
        <v>4451.4985617688089</v>
      </c>
      <c r="E63" s="11">
        <f>D63*ČSÚ!E63</f>
        <v>4406.007085971878</v>
      </c>
      <c r="F63" s="11">
        <f>E63*ČSÚ!F63</f>
        <v>4375.7156123215618</v>
      </c>
      <c r="G63" s="11">
        <f>F63*ČSÚ!G63</f>
        <v>4350.0224106472033</v>
      </c>
      <c r="H63" s="11">
        <f>G63*ČSÚ!H63</f>
        <v>4319.8109069442944</v>
      </c>
      <c r="I63" s="11">
        <f>H63*ČSÚ!I63</f>
        <v>4282.2307438016514</v>
      </c>
      <c r="J63" s="11">
        <f>I63*ČSÚ!J63</f>
        <v>4256.5032692926898</v>
      </c>
      <c r="K63" s="11">
        <f>J63*ČSÚ!K63</f>
        <v>4221.6934936138232</v>
      </c>
      <c r="L63" s="11">
        <f>K63*ČSÚ!L63</f>
        <v>4166.9540646130718</v>
      </c>
      <c r="M63" s="11">
        <f>L63*ČSÚ!M63</f>
        <v>4081.5575850595674</v>
      </c>
      <c r="N63" s="11">
        <f>M63*ČSÚ!N63</f>
        <v>3935.7952194912514</v>
      </c>
      <c r="O63" s="11">
        <f>N63*ČSÚ!O63</f>
        <v>3740.7313813459259</v>
      </c>
      <c r="P63" s="11">
        <f>O63*ČSÚ!P63</f>
        <v>3551.5967435869907</v>
      </c>
      <c r="Q63" s="11">
        <f>P63*ČSÚ!Q63</f>
        <v>3385.4306171514427</v>
      </c>
      <c r="R63" s="11">
        <f>Q63*ČSÚ!R63</f>
        <v>3255.6965138993228</v>
      </c>
      <c r="S63" s="11">
        <f>R63*ČSÚ!S63</f>
        <v>3195.6219469786402</v>
      </c>
      <c r="T63" s="11">
        <f>S63*ČSÚ!T63</f>
        <v>3184.8317162176654</v>
      </c>
      <c r="U63" s="11">
        <f>T63*ČSÚ!U63</f>
        <v>3193.3942127294181</v>
      </c>
      <c r="V63" s="11">
        <f>U63*ČSÚ!V63</f>
        <v>3210.7591155951477</v>
      </c>
      <c r="W63" s="11">
        <f>V63*ČSÚ!W63</f>
        <v>3247.0826081356649</v>
      </c>
      <c r="X63" s="12">
        <f>W63*ČSÚ!X63</f>
        <v>3305.2378963185565</v>
      </c>
    </row>
    <row r="64" spans="1:24" x14ac:dyDescent="0.2">
      <c r="A64" s="15" t="s">
        <v>9</v>
      </c>
      <c r="B64" s="62">
        <f t="shared" si="6"/>
        <v>5335.6434971753815</v>
      </c>
      <c r="C64" s="11">
        <f>B64*ČSÚ!C64</f>
        <v>5294.6017928665306</v>
      </c>
      <c r="D64" s="11">
        <f>C64*ČSÚ!D64</f>
        <v>5166.3055472624264</v>
      </c>
      <c r="E64" s="11">
        <f>D64*ČSÚ!E64</f>
        <v>4985.3103551225022</v>
      </c>
      <c r="F64" s="11">
        <f>E64*ČSÚ!F64</f>
        <v>4797.5349868753165</v>
      </c>
      <c r="G64" s="11">
        <f>F64*ČSÚ!G64</f>
        <v>4621.2781502146081</v>
      </c>
      <c r="H64" s="11">
        <f>G64*ČSÚ!H64</f>
        <v>4458.975603987421</v>
      </c>
      <c r="I64" s="11">
        <f>H64*ČSÚ!I64</f>
        <v>4353.8107447918073</v>
      </c>
      <c r="J64" s="11">
        <f>I64*ČSÚ!J64</f>
        <v>4310.2888942309546</v>
      </c>
      <c r="K64" s="11">
        <f>J64*ČSÚ!K64</f>
        <v>4281.364951475508</v>
      </c>
      <c r="L64" s="11">
        <f>K64*ČSÚ!L64</f>
        <v>4256.8464586620958</v>
      </c>
      <c r="M64" s="11">
        <f>L64*ČSÚ!M64</f>
        <v>4227.9391611835081</v>
      </c>
      <c r="N64" s="11">
        <f>M64*ČSÚ!N64</f>
        <v>4191.9187820604775</v>
      </c>
      <c r="O64" s="11">
        <f>N64*ČSÚ!O64</f>
        <v>4167.3337081396285</v>
      </c>
      <c r="P64" s="11">
        <f>O64*ČSÚ!P64</f>
        <v>4133.9210890578524</v>
      </c>
      <c r="Q64" s="11">
        <f>P64*ČSÚ!Q64</f>
        <v>4081.2387877988908</v>
      </c>
      <c r="R64" s="11">
        <f>Q64*ČSÚ!R64</f>
        <v>3998.8890547514443</v>
      </c>
      <c r="S64" s="11">
        <f>R64*ČSÚ!S64</f>
        <v>3858.1365936311354</v>
      </c>
      <c r="T64" s="11">
        <f>S64*ČSÚ!T64</f>
        <v>3669.7508985657832</v>
      </c>
      <c r="U64" s="11">
        <f>T64*ČSÚ!U64</f>
        <v>3487.0911787399518</v>
      </c>
      <c r="V64" s="11">
        <f>U64*ČSÚ!V64</f>
        <v>3326.6473550953615</v>
      </c>
      <c r="W64" s="11">
        <f>V64*ČSÚ!W64</f>
        <v>3201.4082920077071</v>
      </c>
      <c r="X64" s="12">
        <f>W64*ČSÚ!X64</f>
        <v>3143.4272442819415</v>
      </c>
    </row>
    <row r="65" spans="1:24" x14ac:dyDescent="0.2">
      <c r="A65" s="15" t="s">
        <v>10</v>
      </c>
      <c r="B65" s="62">
        <f t="shared" si="6"/>
        <v>4063.2009727832569</v>
      </c>
      <c r="C65" s="11">
        <f>B65*ČSÚ!C65</f>
        <v>4319.7535569690808</v>
      </c>
      <c r="D65" s="11">
        <f>C65*ČSÚ!D65</f>
        <v>4562.5693775937443</v>
      </c>
      <c r="E65" s="11">
        <f>D65*ČSÚ!E65</f>
        <v>4765.3563417453915</v>
      </c>
      <c r="F65" s="11">
        <f>E65*ČSÚ!F65</f>
        <v>4908.2269735478503</v>
      </c>
      <c r="G65" s="11">
        <f>F65*ČSÚ!G65</f>
        <v>4961.4277851217603</v>
      </c>
      <c r="H65" s="11">
        <f>G65*ČSÚ!H65</f>
        <v>4921.3471113588121</v>
      </c>
      <c r="I65" s="11">
        <f>H65*ČSÚ!I65</f>
        <v>4805.7375557899504</v>
      </c>
      <c r="J65" s="11">
        <f>I65*ČSÚ!J65</f>
        <v>4639.2589666941503</v>
      </c>
      <c r="K65" s="11">
        <f>J65*ČSÚ!K65</f>
        <v>4466.48975860052</v>
      </c>
      <c r="L65" s="11">
        <f>K65*ČSÚ!L65</f>
        <v>4304.3949122330278</v>
      </c>
      <c r="M65" s="11">
        <f>L65*ČSÚ!M65</f>
        <v>4155.2284797037455</v>
      </c>
      <c r="N65" s="11">
        <f>M65*ČSÚ!N65</f>
        <v>4058.8068665969649</v>
      </c>
      <c r="O65" s="11">
        <f>N65*ČSÚ!O65</f>
        <v>4019.2080936303905</v>
      </c>
      <c r="P65" s="11">
        <f>O65*ČSÚ!P65</f>
        <v>3993.0092718404139</v>
      </c>
      <c r="Q65" s="11">
        <f>P65*ČSÚ!Q65</f>
        <v>3970.8625621231749</v>
      </c>
      <c r="R65" s="11">
        <f>Q65*ČSÚ!R65</f>
        <v>3944.611923043266</v>
      </c>
      <c r="S65" s="11">
        <f>R65*ČSÚ!S65</f>
        <v>3911.7753064129097</v>
      </c>
      <c r="T65" s="11">
        <f>S65*ČSÚ!T65</f>
        <v>3889.5301438447991</v>
      </c>
      <c r="U65" s="11">
        <f>T65*ČSÚ!U65</f>
        <v>3859.0408504483944</v>
      </c>
      <c r="V65" s="11">
        <f>U65*ČSÚ!V65</f>
        <v>3810.6590468382265</v>
      </c>
      <c r="W65" s="11">
        <f>V65*ČSÚ!W65</f>
        <v>3734.725990170838</v>
      </c>
      <c r="X65" s="12">
        <f>W65*ČSÚ!X65</f>
        <v>3604.6231386077984</v>
      </c>
    </row>
    <row r="66" spans="1:24" x14ac:dyDescent="0.2">
      <c r="A66" s="15" t="s">
        <v>11</v>
      </c>
      <c r="B66" s="62">
        <f t="shared" si="6"/>
        <v>3568.6408024004263</v>
      </c>
      <c r="C66" s="11">
        <f>B66*ČSÚ!C66</f>
        <v>3534.1190316023817</v>
      </c>
      <c r="D66" s="11">
        <f>C66*ČSÚ!D66</f>
        <v>3532.4909790446695</v>
      </c>
      <c r="E66" s="11">
        <f>D66*ČSÚ!E66</f>
        <v>3591.3579320524609</v>
      </c>
      <c r="F66" s="11">
        <f>E66*ČSÚ!F66</f>
        <v>3707.0605526787008</v>
      </c>
      <c r="G66" s="11">
        <f>F66*ČSÚ!G66</f>
        <v>3895.7936795237861</v>
      </c>
      <c r="H66" s="11">
        <f>G66*ČSÚ!H66</f>
        <v>4140.1578159028213</v>
      </c>
      <c r="I66" s="11">
        <f>H66*ČSÚ!I66</f>
        <v>4375.368567003823</v>
      </c>
      <c r="J66" s="11">
        <f>I66*ČSÚ!J66</f>
        <v>4570.1350650921941</v>
      </c>
      <c r="K66" s="11">
        <f>J66*ČSÚ!K66</f>
        <v>4707.5568141121812</v>
      </c>
      <c r="L66" s="11">
        <f>K66*ČSÚ!L66</f>
        <v>4759.4226370807728</v>
      </c>
      <c r="M66" s="11">
        <f>L66*ČSÚ!M66</f>
        <v>4722.3957823162182</v>
      </c>
      <c r="N66" s="11">
        <f>M66*ČSÚ!N66</f>
        <v>4613.1146445337081</v>
      </c>
      <c r="O66" s="11">
        <f>N66*ČSÚ!O66</f>
        <v>4454.9868896094476</v>
      </c>
      <c r="P66" s="11">
        <f>O66*ČSÚ!P66</f>
        <v>4290.8257634419015</v>
      </c>
      <c r="Q66" s="11">
        <f>P66*ČSÚ!Q66</f>
        <v>4136.9168320185845</v>
      </c>
      <c r="R66" s="11">
        <f>Q66*ČSÚ!R66</f>
        <v>3995.4325122199107</v>
      </c>
      <c r="S66" s="11">
        <f>R66*ČSÚ!S66</f>
        <v>3904.3472559647685</v>
      </c>
      <c r="T66" s="11">
        <f>S66*ČSÚ!T66</f>
        <v>3867.4363306393075</v>
      </c>
      <c r="U66" s="11">
        <f>T66*ČSÚ!U66</f>
        <v>3843.2373203310267</v>
      </c>
      <c r="V66" s="11">
        <f>U66*ČSÚ!V66</f>
        <v>3822.8740623336403</v>
      </c>
      <c r="W66" s="11">
        <f>V66*ČSÚ!W66</f>
        <v>3798.5288801238935</v>
      </c>
      <c r="X66" s="12">
        <f>W66*ČSÚ!X66</f>
        <v>3767.8630232783244</v>
      </c>
    </row>
    <row r="67" spans="1:24" x14ac:dyDescent="0.2">
      <c r="A67" s="15" t="s">
        <v>12</v>
      </c>
      <c r="B67" s="62">
        <f t="shared" si="6"/>
        <v>2996.6642865195986</v>
      </c>
      <c r="C67" s="11">
        <f>B67*ČSÚ!C67</f>
        <v>3089.1635161035742</v>
      </c>
      <c r="D67" s="11">
        <f>C67*ČSÚ!D67</f>
        <v>3194.71336765756</v>
      </c>
      <c r="E67" s="11">
        <f>D67*ČSÚ!E67</f>
        <v>3263.4732609267544</v>
      </c>
      <c r="F67" s="11">
        <f>E67*ČSÚ!F67</f>
        <v>3305.2467961967759</v>
      </c>
      <c r="G67" s="11">
        <f>F67*ČSÚ!G67</f>
        <v>3303.5775865308733</v>
      </c>
      <c r="H67" s="11">
        <f>G67*ČSÚ!H67</f>
        <v>3273.0170994776208</v>
      </c>
      <c r="I67" s="11">
        <f>H67*ČSÚ!I67</f>
        <v>3274.8402420233765</v>
      </c>
      <c r="J67" s="11">
        <f>I67*ČSÚ!J67</f>
        <v>3331.5356458341175</v>
      </c>
      <c r="K67" s="11">
        <f>J67*ČSÚ!K67</f>
        <v>3440.7510240895949</v>
      </c>
      <c r="L67" s="11">
        <f>K67*ČSÚ!L67</f>
        <v>3617.6968694802526</v>
      </c>
      <c r="M67" s="11">
        <f>L67*ČSÚ!M67</f>
        <v>3846.3304896839436</v>
      </c>
      <c r="N67" s="11">
        <f>M67*ČSÚ!N67</f>
        <v>4066.3871622383426</v>
      </c>
      <c r="O67" s="11">
        <f>N67*ČSÚ!O67</f>
        <v>4248.6292607764317</v>
      </c>
      <c r="P67" s="11">
        <f>O67*ČSÚ!P67</f>
        <v>4377.480702018117</v>
      </c>
      <c r="Q67" s="11">
        <f>P67*ČSÚ!Q67</f>
        <v>4427.0759517456527</v>
      </c>
      <c r="R67" s="11">
        <f>Q67*ČSÚ!R67</f>
        <v>4394.4710436318564</v>
      </c>
      <c r="S67" s="11">
        <f>R67*ČSÚ!S67</f>
        <v>4294.6888646698508</v>
      </c>
      <c r="T67" s="11">
        <f>S67*ČSÚ!T67</f>
        <v>4149.2655868315251</v>
      </c>
      <c r="U67" s="11">
        <f>T67*ČSÚ!U67</f>
        <v>3998.2093276710903</v>
      </c>
      <c r="V67" s="11">
        <f>U67*ČSÚ!V67</f>
        <v>3856.7690630989532</v>
      </c>
      <c r="W67" s="11">
        <f>V67*ČSÚ!W67</f>
        <v>3726.9844037731609</v>
      </c>
      <c r="X67" s="12">
        <f>W67*ČSÚ!X67</f>
        <v>3643.9760983126025</v>
      </c>
    </row>
    <row r="68" spans="1:24" x14ac:dyDescent="0.2">
      <c r="A68" s="15" t="s">
        <v>13</v>
      </c>
      <c r="B68" s="62">
        <f t="shared" si="6"/>
        <v>2701.7845274683059</v>
      </c>
      <c r="C68" s="11">
        <f>B68*ČSÚ!C68</f>
        <v>2617.8995485977716</v>
      </c>
      <c r="D68" s="11">
        <f>C68*ČSÚ!D68</f>
        <v>2525.856828659239</v>
      </c>
      <c r="E68" s="11">
        <f>D68*ČSÚ!E68</f>
        <v>2446.5666730695348</v>
      </c>
      <c r="F68" s="11">
        <f>E68*ČSÚ!F68</f>
        <v>2390.3562620053781</v>
      </c>
      <c r="G68" s="11">
        <f>F68*ČSÚ!G68</f>
        <v>2394.9754610065311</v>
      </c>
      <c r="H68" s="11">
        <f>G68*ČSÚ!H68</f>
        <v>2471.8036688436423</v>
      </c>
      <c r="I68" s="11">
        <f>H68*ČSÚ!I68</f>
        <v>2559.0971859393012</v>
      </c>
      <c r="J68" s="11">
        <f>I68*ČSÚ!J68</f>
        <v>2616.2541874759895</v>
      </c>
      <c r="K68" s="11">
        <f>J68*ČSÚ!K68</f>
        <v>2651.5380426431043</v>
      </c>
      <c r="L68" s="11">
        <f>K68*ČSÚ!L68</f>
        <v>2652.2977525931624</v>
      </c>
      <c r="M68" s="11">
        <f>L68*ČSÚ!M68</f>
        <v>2630.5749231655786</v>
      </c>
      <c r="N68" s="11">
        <f>M68*ČSÚ!N68</f>
        <v>2635.1413081060318</v>
      </c>
      <c r="O68" s="11">
        <f>N68*ČSÚ!O68</f>
        <v>2683.6408663081065</v>
      </c>
      <c r="P68" s="11">
        <f>O68*ČSÚ!P68</f>
        <v>2774.3185459085676</v>
      </c>
      <c r="Q68" s="11">
        <f>P68*ČSÚ!Q68</f>
        <v>2919.7034671532851</v>
      </c>
      <c r="R68" s="11">
        <f>Q68*ČSÚ!R68</f>
        <v>3106.9943142527859</v>
      </c>
      <c r="S68" s="11">
        <f>R68*ČSÚ!S68</f>
        <v>3287.2487034191327</v>
      </c>
      <c r="T68" s="11">
        <f>S68*ČSÚ!T68</f>
        <v>3436.6028044563973</v>
      </c>
      <c r="U68" s="11">
        <f>T68*ČSÚ!U68</f>
        <v>3542.6087495197858</v>
      </c>
      <c r="V68" s="11">
        <f>U68*ČSÚ!V68</f>
        <v>3584.697493276989</v>
      </c>
      <c r="W68" s="11">
        <f>V68*ČSÚ!W68</f>
        <v>3560.6792835190176</v>
      </c>
      <c r="X68" s="12">
        <f>W68*ČSÚ!X68</f>
        <v>3482.1732135996936</v>
      </c>
    </row>
    <row r="69" spans="1:24" x14ac:dyDescent="0.2">
      <c r="A69" s="15" t="s">
        <v>14</v>
      </c>
      <c r="B69" s="62">
        <f t="shared" si="6"/>
        <v>2232.1142187688351</v>
      </c>
      <c r="C69" s="11">
        <f>B69*ČSÚ!C69</f>
        <v>2227.8977227066339</v>
      </c>
      <c r="D69" s="11">
        <f>C69*ČSÚ!D69</f>
        <v>2224.3833879133686</v>
      </c>
      <c r="E69" s="11">
        <f>D69*ČSÚ!E69</f>
        <v>2210.5624547956763</v>
      </c>
      <c r="F69" s="11">
        <f>E69*ČSÚ!F69</f>
        <v>2186.022094868807</v>
      </c>
      <c r="G69" s="11">
        <f>F69*ČSÚ!G69</f>
        <v>2143.8394920038572</v>
      </c>
      <c r="H69" s="11">
        <f>G69*ČSÚ!H69</f>
        <v>2080.6732053883552</v>
      </c>
      <c r="I69" s="11">
        <f>H69*ČSÚ!I69</f>
        <v>2011.4132880620402</v>
      </c>
      <c r="J69" s="11">
        <f>I69*ČSÚ!J69</f>
        <v>1952.2306199019565</v>
      </c>
      <c r="K69" s="11">
        <f>J69*ČSÚ!K69</f>
        <v>1911.5017378551047</v>
      </c>
      <c r="L69" s="11">
        <f>K69*ČSÚ!L69</f>
        <v>1919.4266333828905</v>
      </c>
      <c r="M69" s="11">
        <f>L69*ČSÚ!M69</f>
        <v>1984.9287529633943</v>
      </c>
      <c r="N69" s="11">
        <f>M69*ČSÚ!N69</f>
        <v>2058.281670651344</v>
      </c>
      <c r="O69" s="11">
        <f>N69*ČSÚ!O69</f>
        <v>2106.9777896090327</v>
      </c>
      <c r="P69" s="11">
        <f>O69*ČSÚ!P69</f>
        <v>2137.8764138907864</v>
      </c>
      <c r="Q69" s="11">
        <f>P69*ČSÚ!Q69</f>
        <v>2141.2354969461967</v>
      </c>
      <c r="R69" s="11">
        <f>Q69*ČSÚ!R69</f>
        <v>2127.0828896612688</v>
      </c>
      <c r="S69" s="11">
        <f>R69*ČSÚ!S69</f>
        <v>2134.4008920319843</v>
      </c>
      <c r="T69" s="11">
        <f>S69*ČSÚ!T69</f>
        <v>2177.0951199421384</v>
      </c>
      <c r="U69" s="11">
        <f>T69*ČSÚ!U69</f>
        <v>2253.9200310403021</v>
      </c>
      <c r="V69" s="11">
        <f>U69*ČSÚ!V69</f>
        <v>2375.3304184915819</v>
      </c>
      <c r="W69" s="11">
        <f>V69*ČSÚ!W69</f>
        <v>2531.0479115602525</v>
      </c>
      <c r="X69" s="12">
        <f>W69*ČSÚ!X69</f>
        <v>2681.0105049825211</v>
      </c>
    </row>
    <row r="70" spans="1:24" x14ac:dyDescent="0.2">
      <c r="A70" s="15" t="s">
        <v>15</v>
      </c>
      <c r="B70" s="62">
        <f t="shared" si="6"/>
        <v>1660.4547935215292</v>
      </c>
      <c r="C70" s="11">
        <f>B70*ČSÚ!C70</f>
        <v>1716.7707678750494</v>
      </c>
      <c r="D70" s="11">
        <f>C70*ČSÚ!D70</f>
        <v>1775.0746725819683</v>
      </c>
      <c r="E70" s="11">
        <f>D70*ČSÚ!E70</f>
        <v>1811.4721079339997</v>
      </c>
      <c r="F70" s="11">
        <f>E70*ČSÚ!F70</f>
        <v>1809.8340271658208</v>
      </c>
      <c r="G70" s="11">
        <f>F70*ČSÚ!G70</f>
        <v>1805.1290406879575</v>
      </c>
      <c r="H70" s="11">
        <f>G70*ČSÚ!H70</f>
        <v>1806.9796469051016</v>
      </c>
      <c r="I70" s="11">
        <f>H70*ČSÚ!I70</f>
        <v>1808.6536935184902</v>
      </c>
      <c r="J70" s="11">
        <f>I70*ČSÚ!J70</f>
        <v>1802.5591175666229</v>
      </c>
      <c r="K70" s="11">
        <f>J70*ČSÚ!K70</f>
        <v>1787.5221246467531</v>
      </c>
      <c r="L70" s="11">
        <f>K70*ČSÚ!L70</f>
        <v>1757.5887325655594</v>
      </c>
      <c r="M70" s="11">
        <f>L70*ČSÚ!M70</f>
        <v>1709.8751344616974</v>
      </c>
      <c r="N70" s="11">
        <f>M70*ČSÚ!N70</f>
        <v>1657.0445774712086</v>
      </c>
      <c r="O70" s="11">
        <f>N70*ČSÚ!O70</f>
        <v>1612.6954207055821</v>
      </c>
      <c r="P70" s="11">
        <f>O70*ČSÚ!P70</f>
        <v>1583.6317481540004</v>
      </c>
      <c r="Q70" s="11">
        <f>P70*ČSÚ!Q70</f>
        <v>1594.9184843052053</v>
      </c>
      <c r="R70" s="11">
        <f>Q70*ČSÚ!R70</f>
        <v>1653.8076514023521</v>
      </c>
      <c r="S70" s="11">
        <f>R70*ČSÚ!S70</f>
        <v>1718.7096538940718</v>
      </c>
      <c r="T70" s="11">
        <f>S70*ČSÚ!T70</f>
        <v>1762.5879850496826</v>
      </c>
      <c r="U70" s="11">
        <f>T70*ČSÚ!U70</f>
        <v>1791.3835485733387</v>
      </c>
      <c r="V70" s="11">
        <f>U70*ČSÚ!V70</f>
        <v>1797.4160017016623</v>
      </c>
      <c r="W70" s="11">
        <f>V70*ČSÚ!W70</f>
        <v>1789.4119663313988</v>
      </c>
      <c r="X70" s="12">
        <f>W70*ČSÚ!X70</f>
        <v>1799.7047373059042</v>
      </c>
    </row>
    <row r="71" spans="1:24" x14ac:dyDescent="0.2">
      <c r="A71" s="15" t="s">
        <v>16</v>
      </c>
      <c r="B71" s="62">
        <f t="shared" si="6"/>
        <v>1242.3256523464631</v>
      </c>
      <c r="C71" s="11">
        <f>B71*ČSÚ!C71</f>
        <v>1332.8739061414826</v>
      </c>
      <c r="D71" s="11">
        <f>C71*ČSÚ!D71</f>
        <v>1398.6466216886602</v>
      </c>
      <c r="E71" s="11">
        <f>D71*ČSÚ!E71</f>
        <v>1479.5907133644216</v>
      </c>
      <c r="F71" s="11">
        <f>E71*ČSÚ!F71</f>
        <v>1601.0848000793735</v>
      </c>
      <c r="G71" s="11">
        <f>F71*ČSÚ!G71</f>
        <v>1700.2936203988495</v>
      </c>
      <c r="H71" s="11">
        <f>G71*ČSÚ!H71</f>
        <v>1764.7083788074219</v>
      </c>
      <c r="I71" s="11">
        <f>H71*ČSÚ!I71</f>
        <v>1828.9303155074913</v>
      </c>
      <c r="J71" s="11">
        <f>I71*ČSÚ!J71</f>
        <v>1872.786997718028</v>
      </c>
      <c r="K71" s="11">
        <f>J71*ČSÚ!K71</f>
        <v>1879.1829348149622</v>
      </c>
      <c r="L71" s="11">
        <f>K71*ČSÚ!L71</f>
        <v>1882.2844925091779</v>
      </c>
      <c r="M71" s="11">
        <f>L71*ČSÚ!M71</f>
        <v>1891.3594205774384</v>
      </c>
      <c r="N71" s="11">
        <f>M71*ČSÚ!N71</f>
        <v>1899.9133197737874</v>
      </c>
      <c r="O71" s="11">
        <f>N71*ČSÚ!O71</f>
        <v>1900.4261434666139</v>
      </c>
      <c r="P71" s="11">
        <f>O71*ČSÚ!P71</f>
        <v>1891.2896765552139</v>
      </c>
      <c r="Q71" s="11">
        <f>P71*ČSÚ!Q71</f>
        <v>1865.7100307570195</v>
      </c>
      <c r="R71" s="11">
        <f>Q71*ČSÚ!R71</f>
        <v>1820.4420577438236</v>
      </c>
      <c r="S71" s="11">
        <f>R71*ČSÚ!S71</f>
        <v>1769.664306974898</v>
      </c>
      <c r="T71" s="11">
        <f>S71*ČSÚ!T71</f>
        <v>1728.3963587657502</v>
      </c>
      <c r="U71" s="11">
        <f>T71*ČSÚ!U71</f>
        <v>1703.793129278698</v>
      </c>
      <c r="V71" s="11">
        <f>U71*ČSÚ!V71</f>
        <v>1722.8578628832222</v>
      </c>
      <c r="W71" s="11">
        <f>V71*ČSÚ!W71</f>
        <v>1793.0572725468792</v>
      </c>
      <c r="X71" s="12">
        <f>W71*ČSÚ!X71</f>
        <v>1868.8731272943739</v>
      </c>
    </row>
    <row r="72" spans="1:24" x14ac:dyDescent="0.2">
      <c r="A72" s="15" t="s">
        <v>17</v>
      </c>
      <c r="B72" s="62">
        <f t="shared" si="6"/>
        <v>759.54705672007753</v>
      </c>
      <c r="C72" s="11">
        <f>B72*ČSÚ!C72</f>
        <v>777.4359323650109</v>
      </c>
      <c r="D72" s="11">
        <f>C72*ČSÚ!D72</f>
        <v>814.69681747748052</v>
      </c>
      <c r="E72" s="11">
        <f>D72*ČSÚ!E72</f>
        <v>867.70630204165036</v>
      </c>
      <c r="F72" s="11">
        <f>E72*ČSÚ!F72</f>
        <v>924.27987126875212</v>
      </c>
      <c r="G72" s="11">
        <f>F72*ČSÚ!G72</f>
        <v>993.90045464607431</v>
      </c>
      <c r="H72" s="11">
        <f>G72*ČSÚ!H72</f>
        <v>1072.8579358727673</v>
      </c>
      <c r="I72" s="11">
        <f>H72*ČSÚ!I72</f>
        <v>1131.0834880038144</v>
      </c>
      <c r="J72" s="11">
        <f>I72*ČSÚ!J72</f>
        <v>1204.1403783608905</v>
      </c>
      <c r="K72" s="11">
        <f>J72*ČSÚ!K72</f>
        <v>1311.7702589950113</v>
      </c>
      <c r="L72" s="11">
        <f>K72*ČSÚ!L72</f>
        <v>1400.9408278985823</v>
      </c>
      <c r="M72" s="11">
        <f>L72*ČSÚ!M72</f>
        <v>1460.7544740919857</v>
      </c>
      <c r="N72" s="11">
        <f>M72*ČSÚ!N72</f>
        <v>1518.8476850511697</v>
      </c>
      <c r="O72" s="11">
        <f>N72*ČSÚ!O72</f>
        <v>1561.4159075042151</v>
      </c>
      <c r="P72" s="11">
        <f>O72*ČSÚ!P72</f>
        <v>1575.5581589388191</v>
      </c>
      <c r="Q72" s="11">
        <f>P72*ČSÚ!Q72</f>
        <v>1586.9303727416695</v>
      </c>
      <c r="R72" s="11">
        <f>Q72*ČSÚ!R72</f>
        <v>1602.1998058814518</v>
      </c>
      <c r="S72" s="11">
        <f>R72*ČSÚ!S72</f>
        <v>1616.6888824561108</v>
      </c>
      <c r="T72" s="11">
        <f>S72*ČSÚ!T72</f>
        <v>1624.6795511434268</v>
      </c>
      <c r="U72" s="11">
        <f>T72*ČSÚ!U72</f>
        <v>1624.2551466957282</v>
      </c>
      <c r="V72" s="11">
        <f>U72*ČSÚ!V72</f>
        <v>1608.839681918028</v>
      </c>
      <c r="W72" s="11">
        <f>V72*ČSÚ!W72</f>
        <v>1575.3482384593121</v>
      </c>
      <c r="X72" s="12">
        <f>W72*ČSÚ!X72</f>
        <v>1537.3343777138289</v>
      </c>
    </row>
    <row r="73" spans="1:24" x14ac:dyDescent="0.2">
      <c r="A73" s="15" t="s">
        <v>18</v>
      </c>
      <c r="B73" s="62">
        <f t="shared" si="6"/>
        <v>533.3466370595454</v>
      </c>
      <c r="C73" s="11">
        <f>B73*ČSÚ!C73</f>
        <v>539.77299421492444</v>
      </c>
      <c r="D73" s="11">
        <f>C73*ČSÚ!D73</f>
        <v>542.76649330918019</v>
      </c>
      <c r="E73" s="11">
        <f>D73*ČSÚ!E73</f>
        <v>542.19239759247364</v>
      </c>
      <c r="F73" s="11">
        <f>E73*ČSÚ!F73</f>
        <v>542.67276339624846</v>
      </c>
      <c r="G73" s="11">
        <f>F73*ČSÚ!G73</f>
        <v>551.77628118973882</v>
      </c>
      <c r="H73" s="11">
        <f>G73*ČSÚ!H73</f>
        <v>570.86203471045405</v>
      </c>
      <c r="I73" s="11">
        <f>H73*ČSÚ!I73</f>
        <v>604.89185122421554</v>
      </c>
      <c r="J73" s="11">
        <f>I73*ČSÚ!J73</f>
        <v>650.88980599544209</v>
      </c>
      <c r="K73" s="11">
        <f>J73*ČSÚ!K73</f>
        <v>698.6159060363467</v>
      </c>
      <c r="L73" s="11">
        <f>K73*ČSÚ!L73</f>
        <v>757.20295973821078</v>
      </c>
      <c r="M73" s="11">
        <f>L73*ČSÚ!M73</f>
        <v>823.51101501782284</v>
      </c>
      <c r="N73" s="11">
        <f>M73*ČSÚ!N73</f>
        <v>873.17029451294354</v>
      </c>
      <c r="O73" s="11">
        <f>N73*ČSÚ!O73</f>
        <v>936.93006778472522</v>
      </c>
      <c r="P73" s="11">
        <f>O73*ČSÚ!P73</f>
        <v>1029.7519721848889</v>
      </c>
      <c r="Q73" s="11">
        <f>P73*ČSÚ!Q73</f>
        <v>1107.2900426576291</v>
      </c>
      <c r="R73" s="11">
        <f>Q73*ČSÚ!R73</f>
        <v>1160.2767340618248</v>
      </c>
      <c r="S73" s="11">
        <f>R73*ČSÚ!S73</f>
        <v>1209.9242973178291</v>
      </c>
      <c r="T73" s="11">
        <f>S73*ČSÚ!T73</f>
        <v>1249.3435838251628</v>
      </c>
      <c r="U73" s="11">
        <f>T73*ČSÚ!U73</f>
        <v>1269.8294279202951</v>
      </c>
      <c r="V73" s="11">
        <f>U73*ČSÚ!V73</f>
        <v>1288.1126190615328</v>
      </c>
      <c r="W73" s="11">
        <f>V73*ČSÚ!W73</f>
        <v>1308.1239554724486</v>
      </c>
      <c r="X73" s="12">
        <f>W73*ČSÚ!X73</f>
        <v>1327.238999590955</v>
      </c>
    </row>
    <row r="74" spans="1:24" x14ac:dyDescent="0.2">
      <c r="A74" s="15" t="s">
        <v>19</v>
      </c>
      <c r="B74" s="62">
        <f t="shared" si="6"/>
        <v>177.31468881328794</v>
      </c>
      <c r="C74" s="11">
        <f>B74*ČSÚ!C74</f>
        <v>189.01320792475482</v>
      </c>
      <c r="D74" s="11">
        <f>C74*ČSÚ!D74</f>
        <v>202.74304582749645</v>
      </c>
      <c r="E74" s="11">
        <f>D74*ČSÚ!E74</f>
        <v>215.45387232339399</v>
      </c>
      <c r="F74" s="11">
        <f>E74*ČSÚ!F74</f>
        <v>226.31438863317987</v>
      </c>
      <c r="G74" s="11">
        <f>F74*ČSÚ!G74</f>
        <v>233.90334200520309</v>
      </c>
      <c r="H74" s="11">
        <f>G74*ČSÚ!H74</f>
        <v>238.31458875325188</v>
      </c>
      <c r="I74" s="11">
        <f>H74*ČSÚ!I74</f>
        <v>241.43866319791866</v>
      </c>
      <c r="J74" s="11">
        <f>I74*ČSÚ!J74</f>
        <v>243.51691014608755</v>
      </c>
      <c r="K74" s="11">
        <f>J74*ČSÚ!K74</f>
        <v>246.41304782869713</v>
      </c>
      <c r="L74" s="11">
        <f>K74*ČSÚ!L74</f>
        <v>253.79417650590344</v>
      </c>
      <c r="M74" s="11">
        <f>L74*ČSÚ!M74</f>
        <v>266.02901741044616</v>
      </c>
      <c r="N74" s="11">
        <f>M74*ČSÚ!N74</f>
        <v>285.96678006804075</v>
      </c>
      <c r="O74" s="11">
        <f>N74*ČSÚ!O74</f>
        <v>311.53592155293171</v>
      </c>
      <c r="P74" s="11">
        <f>O74*ČSÚ!P74</f>
        <v>337.15869521713023</v>
      </c>
      <c r="Q74" s="11">
        <f>P74*ČSÚ!Q74</f>
        <v>368.79497698619167</v>
      </c>
      <c r="R74" s="11">
        <f>Q74*ČSÚ!R74</f>
        <v>404.6279767860716</v>
      </c>
      <c r="S74" s="11">
        <f>R74*ČSÚ!S74</f>
        <v>431.46417850710424</v>
      </c>
      <c r="T74" s="11">
        <f>S74*ČSÚ!T74</f>
        <v>467.40444266559933</v>
      </c>
      <c r="U74" s="11">
        <f>T74*ČSÚ!U74</f>
        <v>519.63548128877324</v>
      </c>
      <c r="V74" s="11">
        <f>U74*ČSÚ!V74</f>
        <v>563.04402641584943</v>
      </c>
      <c r="W74" s="11">
        <f>V74*ČSÚ!W74</f>
        <v>592.55513307984779</v>
      </c>
      <c r="X74" s="12">
        <f>W74*ČSÚ!X74</f>
        <v>619.19021412847701</v>
      </c>
    </row>
    <row r="75" spans="1:24" x14ac:dyDescent="0.2">
      <c r="A75" s="15" t="s">
        <v>20</v>
      </c>
      <c r="B75" s="62">
        <f t="shared" si="6"/>
        <v>22.465988779803649</v>
      </c>
      <c r="C75" s="11">
        <f>B75*ČSÚ!C75</f>
        <v>25.172159887798038</v>
      </c>
      <c r="D75" s="11">
        <f>C75*ČSÚ!D75</f>
        <v>27.341865357643762</v>
      </c>
      <c r="E75" s="11">
        <f>D75*ČSÚ!E75</f>
        <v>29.428120617110803</v>
      </c>
      <c r="F75" s="11">
        <f>E75*ČSÚ!F75</f>
        <v>31.62762973352034</v>
      </c>
      <c r="G75" s="11">
        <f>F75*ČSÚ!G75</f>
        <v>34.154978962131842</v>
      </c>
      <c r="H75" s="11">
        <f>G75*ČSÚ!H75</f>
        <v>36.861150070126236</v>
      </c>
      <c r="I75" s="11">
        <f>H75*ČSÚ!I75</f>
        <v>39.853436185133248</v>
      </c>
      <c r="J75" s="11">
        <f>I75*ČSÚ!J75</f>
        <v>42.780154277699872</v>
      </c>
      <c r="K75" s="11">
        <f>J75*ČSÚ!K75</f>
        <v>45.313464235624139</v>
      </c>
      <c r="L75" s="11">
        <f>K75*ČSÚ!L75</f>
        <v>47.155329593267901</v>
      </c>
      <c r="M75" s="11">
        <f>L75*ČSÚ!M75</f>
        <v>48.365357643758784</v>
      </c>
      <c r="N75" s="11">
        <f>M75*ČSÚ!N75</f>
        <v>49.450210378681646</v>
      </c>
      <c r="O75" s="11">
        <f>N75*ČSÚ!O75</f>
        <v>50.397966339410964</v>
      </c>
      <c r="P75" s="11">
        <f>O75*ČSÚ!P75</f>
        <v>51.625876577840138</v>
      </c>
      <c r="Q75" s="11">
        <f>P75*ČSÚ!Q75</f>
        <v>53.980364656381518</v>
      </c>
      <c r="R75" s="11">
        <f>Q75*ČSÚ!R75</f>
        <v>57.443548387096811</v>
      </c>
      <c r="S75" s="11">
        <f>R75*ČSÚ!S75</f>
        <v>62.790322580645203</v>
      </c>
      <c r="T75" s="11">
        <f>S75*ČSÚ!T75</f>
        <v>69.353085553997246</v>
      </c>
      <c r="U75" s="11">
        <f>T75*ČSÚ!U75</f>
        <v>75.695301542777059</v>
      </c>
      <c r="V75" s="11">
        <f>U75*ČSÚ!V75</f>
        <v>83.682678821879449</v>
      </c>
      <c r="W75" s="11">
        <f>V75*ČSÚ!W75</f>
        <v>92.742987377279164</v>
      </c>
      <c r="X75" s="12">
        <f>W75*ČSÚ!X75</f>
        <v>99.401122019635409</v>
      </c>
    </row>
    <row r="76" spans="1:24" x14ac:dyDescent="0.2">
      <c r="A76" s="15" t="s">
        <v>21</v>
      </c>
      <c r="B76" s="63">
        <f t="shared" si="6"/>
        <v>3.27</v>
      </c>
      <c r="C76" s="48">
        <f>B76*ČSÚ!C76</f>
        <v>2.87</v>
      </c>
      <c r="D76" s="48">
        <f>C76*ČSÚ!D76</f>
        <v>2.58</v>
      </c>
      <c r="E76" s="48">
        <f>D76*ČSÚ!E76</f>
        <v>2.99</v>
      </c>
      <c r="F76" s="48">
        <f>E76*ČSÚ!F76</f>
        <v>3.5000000000000004</v>
      </c>
      <c r="G76" s="48">
        <f>F76*ČSÚ!G76</f>
        <v>4.0400000000000009</v>
      </c>
      <c r="H76" s="48">
        <f>G76*ČSÚ!H76</f>
        <v>4.5100000000000016</v>
      </c>
      <c r="I76" s="48">
        <f>H76*ČSÚ!I76</f>
        <v>4.8800000000000017</v>
      </c>
      <c r="J76" s="48">
        <f>I76*ČSÚ!J76</f>
        <v>5.3200000000000021</v>
      </c>
      <c r="K76" s="48">
        <f>J76*ČSÚ!K76</f>
        <v>5.8100000000000023</v>
      </c>
      <c r="L76" s="48">
        <f>K76*ČSÚ!L76</f>
        <v>6.3600000000000021</v>
      </c>
      <c r="M76" s="48">
        <f>L76*ČSÚ!M76</f>
        <v>6.9600000000000017</v>
      </c>
      <c r="N76" s="48">
        <f>M76*ČSÚ!N76</f>
        <v>7.6100000000000021</v>
      </c>
      <c r="O76" s="48">
        <f>N76*ČSÚ!O76</f>
        <v>8.2300000000000022</v>
      </c>
      <c r="P76" s="48">
        <f>O76*ČSÚ!P76</f>
        <v>8.8100000000000023</v>
      </c>
      <c r="Q76" s="48">
        <f>P76*ČSÚ!Q76</f>
        <v>9.2600000000000016</v>
      </c>
      <c r="R76" s="48">
        <f>Q76*ČSÚ!R76</f>
        <v>9.5800000000000018</v>
      </c>
      <c r="S76" s="48">
        <f>R76*ČSÚ!S76</f>
        <v>9.9100000000000019</v>
      </c>
      <c r="T76" s="48">
        <f>S76*ČSÚ!T76</f>
        <v>10.200000000000003</v>
      </c>
      <c r="U76" s="48">
        <f>T76*ČSÚ!U76</f>
        <v>10.590000000000003</v>
      </c>
      <c r="V76" s="48">
        <f>U76*ČSÚ!V76</f>
        <v>11.250000000000004</v>
      </c>
      <c r="W76" s="48">
        <f>V76*ČSÚ!W76</f>
        <v>12.150000000000004</v>
      </c>
      <c r="X76" s="64">
        <f>W76*ČSÚ!X76</f>
        <v>13.490000000000004</v>
      </c>
    </row>
    <row r="77" spans="1:24" x14ac:dyDescent="0.2">
      <c r="A77" s="16" t="s">
        <v>24</v>
      </c>
      <c r="B77" s="18">
        <f>SUM(B56:B76)</f>
        <v>46983.061510316133</v>
      </c>
      <c r="C77" s="18">
        <f>SUM(C56:C76)</f>
        <v>47133.657602365383</v>
      </c>
      <c r="D77" s="18">
        <f t="shared" ref="D77:X77" si="7">SUM(D56:D76)</f>
        <v>47243.048364857801</v>
      </c>
      <c r="E77" s="18">
        <f t="shared" si="7"/>
        <v>47360.704992309271</v>
      </c>
      <c r="F77" s="18">
        <f t="shared" si="7"/>
        <v>47478.162955139524</v>
      </c>
      <c r="G77" s="18">
        <f t="shared" si="7"/>
        <v>47589.765365436229</v>
      </c>
      <c r="H77" s="18">
        <f t="shared" si="7"/>
        <v>47687.75849470641</v>
      </c>
      <c r="I77" s="18">
        <f t="shared" si="7"/>
        <v>47778.328911889716</v>
      </c>
      <c r="J77" s="18">
        <f t="shared" si="7"/>
        <v>47870.234357106725</v>
      </c>
      <c r="K77" s="18">
        <f t="shared" si="7"/>
        <v>47957.565320246991</v>
      </c>
      <c r="L77" s="18">
        <f t="shared" si="7"/>
        <v>48029.934868658325</v>
      </c>
      <c r="M77" s="18">
        <f t="shared" si="7"/>
        <v>48077.143529956076</v>
      </c>
      <c r="N77" s="18">
        <f t="shared" si="7"/>
        <v>48098.722924048045</v>
      </c>
      <c r="O77" s="18">
        <f t="shared" si="7"/>
        <v>48108.284200424008</v>
      </c>
      <c r="P77" s="18">
        <f t="shared" si="7"/>
        <v>48105.460602544495</v>
      </c>
      <c r="Q77" s="18">
        <f t="shared" si="7"/>
        <v>48074.211231213194</v>
      </c>
      <c r="R77" s="18">
        <f t="shared" si="7"/>
        <v>48010.670627877094</v>
      </c>
      <c r="S77" s="18">
        <f t="shared" si="7"/>
        <v>47932.4549781854</v>
      </c>
      <c r="T77" s="18">
        <f t="shared" si="7"/>
        <v>47855.625773954009</v>
      </c>
      <c r="U77" s="18">
        <f t="shared" si="7"/>
        <v>47781.341123532227</v>
      </c>
      <c r="V77" s="18">
        <f t="shared" si="7"/>
        <v>47705.42614056811</v>
      </c>
      <c r="W77" s="18">
        <f t="shared" si="7"/>
        <v>47627.275197836774</v>
      </c>
      <c r="X77" s="18">
        <f t="shared" si="7"/>
        <v>47555.839809902434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8">D54</f>
        <v>2020</v>
      </c>
      <c r="E78" s="7">
        <f t="shared" si="8"/>
        <v>2021</v>
      </c>
      <c r="F78" s="7">
        <f t="shared" si="8"/>
        <v>2022</v>
      </c>
      <c r="G78" s="7">
        <f t="shared" si="8"/>
        <v>2023</v>
      </c>
      <c r="H78" s="7">
        <f t="shared" si="8"/>
        <v>2024</v>
      </c>
      <c r="I78" s="7">
        <f t="shared" si="8"/>
        <v>2025</v>
      </c>
      <c r="J78" s="7">
        <f t="shared" si="8"/>
        <v>2026</v>
      </c>
      <c r="K78" s="7">
        <f t="shared" si="8"/>
        <v>2027</v>
      </c>
      <c r="L78" s="7">
        <f t="shared" si="8"/>
        <v>2028</v>
      </c>
      <c r="M78" s="7">
        <f t="shared" si="8"/>
        <v>2029</v>
      </c>
      <c r="N78" s="7">
        <f t="shared" si="8"/>
        <v>2030</v>
      </c>
      <c r="O78" s="7">
        <f t="shared" si="8"/>
        <v>2031</v>
      </c>
      <c r="P78" s="7">
        <f t="shared" si="8"/>
        <v>2032</v>
      </c>
      <c r="Q78" s="7">
        <f t="shared" si="8"/>
        <v>2033</v>
      </c>
      <c r="R78" s="7">
        <f t="shared" si="8"/>
        <v>2034</v>
      </c>
      <c r="S78" s="7">
        <f t="shared" si="8"/>
        <v>2035</v>
      </c>
      <c r="T78" s="7">
        <f t="shared" si="8"/>
        <v>2036</v>
      </c>
      <c r="U78" s="7">
        <f t="shared" si="8"/>
        <v>2037</v>
      </c>
      <c r="V78" s="7">
        <f t="shared" si="8"/>
        <v>2038</v>
      </c>
      <c r="W78" s="7">
        <f t="shared" si="8"/>
        <v>2039</v>
      </c>
      <c r="X78" s="7">
        <f t="shared" si="8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132.55334237401874</v>
      </c>
      <c r="C80" s="60">
        <f>B80*ČSÚ!C81</f>
        <v>129.94382682663613</v>
      </c>
      <c r="D80" s="60">
        <f>C80*ČSÚ!D81</f>
        <v>128.09843264545813</v>
      </c>
      <c r="E80" s="60">
        <f>D80*ČSÚ!E81</f>
        <v>127.89818824442202</v>
      </c>
      <c r="F80" s="60">
        <f>E80*ČSÚ!F81</f>
        <v>129.13345909817582</v>
      </c>
      <c r="G80" s="60">
        <f>F80*ČSÚ!G81</f>
        <v>130.39596131244568</v>
      </c>
      <c r="H80" s="60">
        <f>G80*ČSÚ!H81</f>
        <v>131.04552316199658</v>
      </c>
      <c r="I80" s="60">
        <f>H80*ČSÚ!I81</f>
        <v>130.86781505931859</v>
      </c>
      <c r="J80" s="60">
        <f>I80*ČSÚ!J81</f>
        <v>129.96847590296534</v>
      </c>
      <c r="K80" s="60">
        <f>J80*ČSÚ!K81</f>
        <v>128.2341199418226</v>
      </c>
      <c r="L80" s="60">
        <f>K80*ČSÚ!L81</f>
        <v>126.07251332430739</v>
      </c>
      <c r="M80" s="60">
        <f>L80*ČSÚ!M81</f>
        <v>123.88837040843407</v>
      </c>
      <c r="N80" s="60">
        <f>M80*ČSÚ!N81</f>
        <v>121.70094094905019</v>
      </c>
      <c r="O80" s="60">
        <f>N80*ČSÚ!O81</f>
        <v>119.55435853044038</v>
      </c>
      <c r="P80" s="60">
        <f>O80*ČSÚ!P81</f>
        <v>117.50238161431305</v>
      </c>
      <c r="Q80" s="60">
        <f>P80*ČSÚ!Q81</f>
        <v>115.60839353980037</v>
      </c>
      <c r="R80" s="60">
        <f>Q80*ČSÚ!R81</f>
        <v>113.93859468332928</v>
      </c>
      <c r="S80" s="60">
        <f>R80*ČSÚ!S81</f>
        <v>112.55308184052141</v>
      </c>
      <c r="T80" s="60">
        <f>S80*ČSÚ!T81</f>
        <v>111.49927513917196</v>
      </c>
      <c r="U80" s="60">
        <f>T80*ČSÚ!U81</f>
        <v>110.81168328614176</v>
      </c>
      <c r="V80" s="60">
        <f>U80*ČSÚ!V81</f>
        <v>110.51331208600472</v>
      </c>
      <c r="W80" s="60">
        <f>V80*ČSÚ!W81</f>
        <v>110.61566444104778</v>
      </c>
      <c r="X80" s="61">
        <f>W80*ČSÚ!X81</f>
        <v>111.1168623264078</v>
      </c>
    </row>
    <row r="81" spans="1:24" x14ac:dyDescent="0.2">
      <c r="A81" s="15" t="s">
        <v>2</v>
      </c>
      <c r="B81" s="62">
        <f t="shared" ref="B81:B100" si="9">F31</f>
        <v>601.6307865740572</v>
      </c>
      <c r="C81" s="11">
        <f>B81*ČSÚ!C82</f>
        <v>632.22266790359538</v>
      </c>
      <c r="D81" s="11">
        <f>C81*ČSÚ!D82</f>
        <v>655.94927513435357</v>
      </c>
      <c r="E81" s="11">
        <f>D81*ČSÚ!E82</f>
        <v>666.73003511159686</v>
      </c>
      <c r="F81" s="11">
        <f>E81*ČSÚ!F82</f>
        <v>663.31859071544011</v>
      </c>
      <c r="G81" s="11">
        <f>F81*ČSÚ!G82</f>
        <v>651.27887258125372</v>
      </c>
      <c r="H81" s="11">
        <f>G81*ČSÚ!H82</f>
        <v>638.36624624361821</v>
      </c>
      <c r="I81" s="11">
        <f>H81*ČSÚ!I82</f>
        <v>629.22476663269458</v>
      </c>
      <c r="J81" s="11">
        <f>I81*ČSÚ!J82</f>
        <v>628.25563232807792</v>
      </c>
      <c r="K81" s="11">
        <f>J81*ČSÚ!K82</f>
        <v>634.28694688340534</v>
      </c>
      <c r="L81" s="11">
        <f>K81*ČSÚ!L82</f>
        <v>640.45114510224994</v>
      </c>
      <c r="M81" s="11">
        <f>L81*ČSÚ!M82</f>
        <v>643.6266064407813</v>
      </c>
      <c r="N81" s="11">
        <f>M81*ČSÚ!N82</f>
        <v>642.76515372556639</v>
      </c>
      <c r="O81" s="11">
        <f>N81*ČSÚ!O82</f>
        <v>638.38457502479298</v>
      </c>
      <c r="P81" s="11">
        <f>O81*ČSÚ!P82</f>
        <v>629.92927915910036</v>
      </c>
      <c r="Q81" s="11">
        <f>P81*ČSÚ!Q82</f>
        <v>619.38908443477601</v>
      </c>
      <c r="R81" s="11">
        <f>Q81*ČSÚ!R82</f>
        <v>608.73891702340291</v>
      </c>
      <c r="S81" s="11">
        <f>R81*ČSÚ!S82</f>
        <v>598.07042083085514</v>
      </c>
      <c r="T81" s="11">
        <f>S81*ČSÚ!T82</f>
        <v>587.60125013358311</v>
      </c>
      <c r="U81" s="11">
        <f>T81*ČSÚ!U82</f>
        <v>577.5948811609743</v>
      </c>
      <c r="V81" s="11">
        <f>U81*ČSÚ!V82</f>
        <v>568.35832099770641</v>
      </c>
      <c r="W81" s="11">
        <f>V81*ČSÚ!W82</f>
        <v>560.21461441198517</v>
      </c>
      <c r="X81" s="12">
        <f>W81*ČSÚ!X82</f>
        <v>553.45816745143031</v>
      </c>
    </row>
    <row r="82" spans="1:24" x14ac:dyDescent="0.2">
      <c r="A82" s="15" t="s">
        <v>3</v>
      </c>
      <c r="B82" s="62">
        <f t="shared" si="9"/>
        <v>1507.8854994233725</v>
      </c>
      <c r="C82" s="11">
        <f>B82*ČSÚ!C83</f>
        <v>1528.2179121642598</v>
      </c>
      <c r="D82" s="11">
        <f>C82*ČSÚ!D83</f>
        <v>1561.42785334222</v>
      </c>
      <c r="E82" s="11">
        <f>D82*ČSÚ!E83</f>
        <v>1610.8156276020484</v>
      </c>
      <c r="F82" s="11">
        <f>E82*ČSÚ!F83</f>
        <v>1682.1742873839519</v>
      </c>
      <c r="G82" s="11">
        <f>F82*ČSÚ!G83</f>
        <v>1773.3514600934986</v>
      </c>
      <c r="H82" s="11">
        <f>G82*ČSÚ!H83</f>
        <v>1861.9791558074705</v>
      </c>
      <c r="I82" s="11">
        <f>H82*ČSÚ!I83</f>
        <v>1930.5981289226634</v>
      </c>
      <c r="J82" s="11">
        <f>I82*ČSÚ!J83</f>
        <v>1962.0194317895923</v>
      </c>
      <c r="K82" s="11">
        <f>J82*ČSÚ!K83</f>
        <v>1952.1218548669808</v>
      </c>
      <c r="L82" s="11">
        <f>K82*ČSÚ!L83</f>
        <v>1917.1099273308917</v>
      </c>
      <c r="M82" s="11">
        <f>L82*ČSÚ!M83</f>
        <v>1879.5518598110018</v>
      </c>
      <c r="N82" s="11">
        <f>M82*ČSÚ!N83</f>
        <v>1852.9792350521495</v>
      </c>
      <c r="O82" s="11">
        <f>N82*ČSÚ!O83</f>
        <v>1850.199504244147</v>
      </c>
      <c r="P82" s="11">
        <f>O82*ČSÚ!P83</f>
        <v>1867.7955673300978</v>
      </c>
      <c r="Q82" s="11">
        <f>P82*ČSÚ!Q83</f>
        <v>1885.7820607936437</v>
      </c>
      <c r="R82" s="11">
        <f>Q82*ČSÚ!R83</f>
        <v>1895.0622905380076</v>
      </c>
      <c r="S82" s="11">
        <f>R82*ČSÚ!S83</f>
        <v>1892.5828907896932</v>
      </c>
      <c r="T82" s="11">
        <f>S82*ČSÚ!T83</f>
        <v>1879.8588648942389</v>
      </c>
      <c r="U82" s="11">
        <f>T82*ČSÚ!U83</f>
        <v>1855.2684251293283</v>
      </c>
      <c r="V82" s="11">
        <f>U82*ČSÚ!V83</f>
        <v>1824.6046239351685</v>
      </c>
      <c r="W82" s="11">
        <f>V82*ČSÚ!W83</f>
        <v>1793.6204696106749</v>
      </c>
      <c r="X82" s="12">
        <f>W82*ČSÚ!X83</f>
        <v>1762.5862601095664</v>
      </c>
    </row>
    <row r="83" spans="1:24" x14ac:dyDescent="0.2">
      <c r="A83" s="15" t="s">
        <v>4</v>
      </c>
      <c r="B83" s="62">
        <f t="shared" si="9"/>
        <v>2805.3698796722992</v>
      </c>
      <c r="C83" s="11">
        <f>B83*ČSÚ!C84</f>
        <v>2687.2762566898805</v>
      </c>
      <c r="D83" s="11">
        <f>C83*ČSÚ!D84</f>
        <v>2631.0789343882811</v>
      </c>
      <c r="E83" s="11">
        <f>D83*ČSÚ!E84</f>
        <v>2615.2016031049511</v>
      </c>
      <c r="F83" s="11">
        <f>E83*ČSÚ!F84</f>
        <v>2620.1587026419061</v>
      </c>
      <c r="G83" s="11">
        <f>F83*ČSÚ!G84</f>
        <v>2634.1138932884578</v>
      </c>
      <c r="H83" s="11">
        <f>G83*ČSÚ!H84</f>
        <v>2664.5927490581921</v>
      </c>
      <c r="I83" s="11">
        <f>H83*ČSÚ!I84</f>
        <v>2721.7230402068831</v>
      </c>
      <c r="J83" s="11">
        <f>I83*ČSÚ!J84</f>
        <v>2805.2181317272912</v>
      </c>
      <c r="K83" s="11">
        <f>J83*ČSÚ!K84</f>
        <v>2925.6891391815152</v>
      </c>
      <c r="L83" s="11">
        <f>K83*ČSÚ!L84</f>
        <v>3079.5053524778618</v>
      </c>
      <c r="M83" s="11">
        <f>L83*ČSÚ!M84</f>
        <v>3229.0332812541442</v>
      </c>
      <c r="N83" s="11">
        <f>M83*ČSÚ!N84</f>
        <v>3344.9012677097667</v>
      </c>
      <c r="O83" s="11">
        <f>N83*ČSÚ!O84</f>
        <v>3398.1591761136024</v>
      </c>
      <c r="P83" s="11">
        <f>O83*ČSÚ!P84</f>
        <v>3381.8715633493225</v>
      </c>
      <c r="Q83" s="11">
        <f>P83*ČSÚ!Q84</f>
        <v>3323.3193377529569</v>
      </c>
      <c r="R83" s="11">
        <f>Q83*ČSÚ!R84</f>
        <v>3260.5013088135656</v>
      </c>
      <c r="S83" s="11">
        <f>R83*ČSÚ!S84</f>
        <v>3216.1628073996926</v>
      </c>
      <c r="T83" s="11">
        <f>S83*ČSÚ!T84</f>
        <v>3211.8520417025902</v>
      </c>
      <c r="U83" s="11">
        <f>T83*ČSÚ!U84</f>
        <v>3241.8475521660002</v>
      </c>
      <c r="V83" s="11">
        <f>U83*ČSÚ!V84</f>
        <v>3272.4893964692624</v>
      </c>
      <c r="W83" s="11">
        <f>V83*ČSÚ!W84</f>
        <v>3288.4678930492655</v>
      </c>
      <c r="X83" s="12">
        <f>W83*ČSÚ!X84</f>
        <v>3284.6573335412663</v>
      </c>
    </row>
    <row r="84" spans="1:24" x14ac:dyDescent="0.2">
      <c r="A84" s="15" t="s">
        <v>5</v>
      </c>
      <c r="B84" s="62">
        <f t="shared" si="9"/>
        <v>2387.8645533141212</v>
      </c>
      <c r="C84" s="11">
        <f>B84*ČSÚ!C85</f>
        <v>2332.8402912144006</v>
      </c>
      <c r="D84" s="11">
        <f>C84*ČSÚ!D85</f>
        <v>2240.2116910709888</v>
      </c>
      <c r="E84" s="11">
        <f>D84*ČSÚ!E85</f>
        <v>2120.8657507330608</v>
      </c>
      <c r="F84" s="11">
        <f>E84*ČSÚ!F85</f>
        <v>2009.2676571772049</v>
      </c>
      <c r="G84" s="11">
        <f>F84*ČSÚ!G85</f>
        <v>1909.6223450889024</v>
      </c>
      <c r="H84" s="11">
        <f>G84*ČSÚ!H85</f>
        <v>1831.1217434908278</v>
      </c>
      <c r="I84" s="11">
        <f>H84*ČSÚ!I85</f>
        <v>1792.6589585736301</v>
      </c>
      <c r="J84" s="11">
        <f>I84*ČSÚ!J85</f>
        <v>1782.7722695812959</v>
      </c>
      <c r="K84" s="11">
        <f>J84*ČSÚ!K85</f>
        <v>1786.3624690056647</v>
      </c>
      <c r="L84" s="11">
        <f>K84*ČSÚ!L85</f>
        <v>1795.77628472022</v>
      </c>
      <c r="M84" s="11">
        <f>L84*ČSÚ!M85</f>
        <v>1815.8661240523254</v>
      </c>
      <c r="N84" s="11">
        <f>M84*ČSÚ!N85</f>
        <v>1853.1903756161009</v>
      </c>
      <c r="O84" s="11">
        <f>N84*ČSÚ!O85</f>
        <v>1907.5635275871878</v>
      </c>
      <c r="P84" s="11">
        <f>O84*ČSÚ!P85</f>
        <v>1985.8495174668858</v>
      </c>
      <c r="Q84" s="11">
        <f>P84*ČSÚ!Q85</f>
        <v>2085.7021663000605</v>
      </c>
      <c r="R84" s="11">
        <f>Q84*ČSÚ!R85</f>
        <v>2182.7830502280999</v>
      </c>
      <c r="S84" s="11">
        <f>R84*ČSÚ!S85</f>
        <v>2258.0935759445424</v>
      </c>
      <c r="T84" s="11">
        <f>S84*ČSÚ!T85</f>
        <v>2292.9115991360895</v>
      </c>
      <c r="U84" s="11">
        <f>T84*ČSÚ!U85</f>
        <v>2282.7593736108488</v>
      </c>
      <c r="V84" s="11">
        <f>U84*ČSÚ!V85</f>
        <v>2245.2750726299787</v>
      </c>
      <c r="W84" s="11">
        <f>V84*ČSÚ!W85</f>
        <v>2205.0226442307248</v>
      </c>
      <c r="X84" s="12">
        <f>W84*ČSÚ!X85</f>
        <v>2176.7229972990249</v>
      </c>
    </row>
    <row r="85" spans="1:24" x14ac:dyDescent="0.2">
      <c r="A85" s="15" t="s">
        <v>6</v>
      </c>
      <c r="B85" s="62">
        <f t="shared" si="9"/>
        <v>2786.284984222802</v>
      </c>
      <c r="C85" s="11">
        <f>B85*ČSÚ!C86</f>
        <v>2777.6801843327503</v>
      </c>
      <c r="D85" s="11">
        <f>C85*ČSÚ!D86</f>
        <v>2758.8202402676034</v>
      </c>
      <c r="E85" s="11">
        <f>D85*ČSÚ!E86</f>
        <v>2744.3400560358432</v>
      </c>
      <c r="F85" s="11">
        <f>E85*ČSÚ!F86</f>
        <v>2720.9099277967266</v>
      </c>
      <c r="G85" s="11">
        <f>F85*ČSÚ!G86</f>
        <v>2680.1591189121677</v>
      </c>
      <c r="H85" s="11">
        <f>G85*ČSÚ!H86</f>
        <v>2617.3071849988046</v>
      </c>
      <c r="I85" s="11">
        <f>H85*ČSÚ!I86</f>
        <v>2515.9260595076735</v>
      </c>
      <c r="J85" s="11">
        <f>I85*ČSÚ!J86</f>
        <v>2386.3303942203015</v>
      </c>
      <c r="K85" s="11">
        <f>J85*ČSÚ!K86</f>
        <v>2265.1610060036855</v>
      </c>
      <c r="L85" s="11">
        <f>K85*ČSÚ!L86</f>
        <v>2157.0198164218914</v>
      </c>
      <c r="M85" s="11">
        <f>L85*ČSÚ!M86</f>
        <v>2071.9160048767631</v>
      </c>
      <c r="N85" s="11">
        <f>M85*ČSÚ!N86</f>
        <v>2030.4074658036382</v>
      </c>
      <c r="O85" s="11">
        <f>N85*ČSÚ!O86</f>
        <v>2020.0134705468681</v>
      </c>
      <c r="P85" s="11">
        <f>O85*ČSÚ!P86</f>
        <v>2024.2940510362021</v>
      </c>
      <c r="Q85" s="11">
        <f>P85*ČSÚ!Q86</f>
        <v>2034.9221095449379</v>
      </c>
      <c r="R85" s="11">
        <f>Q85*ČSÚ!R86</f>
        <v>2057.1858886979894</v>
      </c>
      <c r="S85" s="11">
        <f>R85*ČSÚ!S86</f>
        <v>2098.2223340934211</v>
      </c>
      <c r="T85" s="11">
        <f>S85*ČSÚ!T86</f>
        <v>2157.8370542168891</v>
      </c>
      <c r="U85" s="11">
        <f>T85*ČSÚ!U86</f>
        <v>2243.5002372624767</v>
      </c>
      <c r="V85" s="11">
        <f>U85*ČSÚ!V86</f>
        <v>2352.6570233273751</v>
      </c>
      <c r="W85" s="11">
        <f>V85*ČSÚ!W86</f>
        <v>2458.7947901592956</v>
      </c>
      <c r="X85" s="12">
        <f>W85*ČSÚ!X86</f>
        <v>2541.2088578937023</v>
      </c>
    </row>
    <row r="86" spans="1:24" x14ac:dyDescent="0.2">
      <c r="A86" s="15" t="s">
        <v>7</v>
      </c>
      <c r="B86" s="62">
        <f t="shared" si="9"/>
        <v>3196.3491260600449</v>
      </c>
      <c r="C86" s="11">
        <f>B86*ČSÚ!C87</f>
        <v>3076.6470636155218</v>
      </c>
      <c r="D86" s="11">
        <f>C86*ČSÚ!D87</f>
        <v>2999.8629612768254</v>
      </c>
      <c r="E86" s="11">
        <f>D86*ČSÚ!E87</f>
        <v>2967.3463627995607</v>
      </c>
      <c r="F86" s="11">
        <f>E86*ČSÚ!F87</f>
        <v>2941.3223864148081</v>
      </c>
      <c r="G86" s="11">
        <f>F86*ČSÚ!G87</f>
        <v>2926.4156881631152</v>
      </c>
      <c r="H86" s="11">
        <f>G86*ČSÚ!H87</f>
        <v>2915.2284641646738</v>
      </c>
      <c r="I86" s="11">
        <f>H86*ČSÚ!I87</f>
        <v>2896.515887943669</v>
      </c>
      <c r="J86" s="11">
        <f>I86*ČSÚ!J87</f>
        <v>2881.8725153028258</v>
      </c>
      <c r="K86" s="11">
        <f>J86*ČSÚ!K87</f>
        <v>2857.9551438048707</v>
      </c>
      <c r="L86" s="11">
        <f>K86*ČSÚ!L87</f>
        <v>2816.1028295304509</v>
      </c>
      <c r="M86" s="11">
        <f>L86*ČSÚ!M87</f>
        <v>2751.3617594254574</v>
      </c>
      <c r="N86" s="11">
        <f>M86*ČSÚ!N87</f>
        <v>2646.7227448140693</v>
      </c>
      <c r="O86" s="11">
        <f>N86*ČSÚ!O87</f>
        <v>2512.879274174385</v>
      </c>
      <c r="P86" s="11">
        <f>O86*ČSÚ!P87</f>
        <v>2387.7584643940963</v>
      </c>
      <c r="Q86" s="11">
        <f>P86*ČSÚ!Q87</f>
        <v>2276.1125198565055</v>
      </c>
      <c r="R86" s="11">
        <f>Q86*ČSÚ!R87</f>
        <v>2188.3098864888184</v>
      </c>
      <c r="S86" s="11">
        <f>R86*ČSÚ!S87</f>
        <v>2145.6387941431631</v>
      </c>
      <c r="T86" s="11">
        <f>S86*ČSÚ!T87</f>
        <v>2135.167486649219</v>
      </c>
      <c r="U86" s="11">
        <f>T86*ČSÚ!U87</f>
        <v>2139.8867753311656</v>
      </c>
      <c r="V86" s="11">
        <f>U86*ČSÚ!V87</f>
        <v>2151.1809753590146</v>
      </c>
      <c r="W86" s="11">
        <f>V86*ČSÚ!W87</f>
        <v>2174.5182076205665</v>
      </c>
      <c r="X86" s="12">
        <f>W86*ČSÚ!X87</f>
        <v>2217.2921615329601</v>
      </c>
    </row>
    <row r="87" spans="1:24" x14ac:dyDescent="0.2">
      <c r="A87" s="15" t="s">
        <v>8</v>
      </c>
      <c r="B87" s="62">
        <f t="shared" si="9"/>
        <v>4030.5862806793489</v>
      </c>
      <c r="C87" s="11">
        <f>B87*ČSÚ!C88</f>
        <v>3999.1125745182367</v>
      </c>
      <c r="D87" s="11">
        <f>C87*ČSÚ!D88</f>
        <v>3890.8688735090727</v>
      </c>
      <c r="E87" s="11">
        <f>D87*ČSÚ!E88</f>
        <v>3742.5604856527157</v>
      </c>
      <c r="F87" s="11">
        <f>E87*ČSÚ!F88</f>
        <v>3595.3054998588455</v>
      </c>
      <c r="G87" s="11">
        <f>F87*ČSÚ!G88</f>
        <v>3454.9994268301207</v>
      </c>
      <c r="H87" s="11">
        <f>G87*ČSÚ!H88</f>
        <v>3325.0990187127691</v>
      </c>
      <c r="I87" s="11">
        <f>H87*ČSÚ!I88</f>
        <v>3244.2659016236962</v>
      </c>
      <c r="J87" s="11">
        <f>I87*ČSÚ!J88</f>
        <v>3209.7559189295334</v>
      </c>
      <c r="K87" s="11">
        <f>J87*ČSÚ!K88</f>
        <v>3182.1859968823433</v>
      </c>
      <c r="L87" s="11">
        <f>K87*ČSÚ!L88</f>
        <v>3166.5575822493961</v>
      </c>
      <c r="M87" s="11">
        <f>L87*ČSÚ!M88</f>
        <v>3154.8904904984902</v>
      </c>
      <c r="N87" s="11">
        <f>M87*ČSÚ!N88</f>
        <v>3135.1458409154889</v>
      </c>
      <c r="O87" s="11">
        <f>N87*ČSÚ!O88</f>
        <v>3119.7608595322763</v>
      </c>
      <c r="P87" s="11">
        <f>O87*ČSÚ!P88</f>
        <v>3094.4039670281259</v>
      </c>
      <c r="Q87" s="11">
        <f>P87*ČSÚ!Q88</f>
        <v>3049.8114217358734</v>
      </c>
      <c r="R87" s="11">
        <f>Q87*ČSÚ!R88</f>
        <v>2980.6498224567927</v>
      </c>
      <c r="S87" s="11">
        <f>R87*ČSÚ!S88</f>
        <v>2868.6572494017191</v>
      </c>
      <c r="T87" s="11">
        <f>S87*ČSÚ!T88</f>
        <v>2725.3237519581157</v>
      </c>
      <c r="U87" s="11">
        <f>T87*ČSÚ!U88</f>
        <v>2591.3513694815706</v>
      </c>
      <c r="V87" s="11">
        <f>U87*ČSÚ!V88</f>
        <v>2471.8566262755921</v>
      </c>
      <c r="W87" s="11">
        <f>V87*ČSÚ!W88</f>
        <v>2377.935652468982</v>
      </c>
      <c r="X87" s="12">
        <f>W87*ČSÚ!X88</f>
        <v>2332.4136347686526</v>
      </c>
    </row>
    <row r="88" spans="1:24" x14ac:dyDescent="0.2">
      <c r="A88" s="15" t="s">
        <v>9</v>
      </c>
      <c r="B88" s="62">
        <f t="shared" si="9"/>
        <v>4712.7957426442299</v>
      </c>
      <c r="C88" s="11">
        <f>B88*ČSÚ!C89</f>
        <v>5005.3702376403198</v>
      </c>
      <c r="D88" s="11">
        <f>C88*ČSÚ!D89</f>
        <v>5294.9294150159594</v>
      </c>
      <c r="E88" s="11">
        <f>D88*ČSÚ!E89</f>
        <v>5532.8417760900547</v>
      </c>
      <c r="F88" s="11">
        <f>E88*ČSÚ!F89</f>
        <v>5699.3810623120098</v>
      </c>
      <c r="G88" s="11">
        <f>F88*ČSÚ!G89</f>
        <v>5767.7578236463496</v>
      </c>
      <c r="H88" s="11">
        <f>G88*ČSÚ!H89</f>
        <v>5721.4131519841276</v>
      </c>
      <c r="I88" s="11">
        <f>H88*ČSÚ!I89</f>
        <v>5569.437343092879</v>
      </c>
      <c r="J88" s="11">
        <f>I88*ČSÚ!J89</f>
        <v>5358.9288980399388</v>
      </c>
      <c r="K88" s="11">
        <f>J88*ČSÚ!K89</f>
        <v>5149.9027729936906</v>
      </c>
      <c r="L88" s="11">
        <f>K88*ČSÚ!L89</f>
        <v>4950.8284630351072</v>
      </c>
      <c r="M88" s="11">
        <f>L88*ČSÚ!M89</f>
        <v>4766.5773531434452</v>
      </c>
      <c r="N88" s="11">
        <f>M88*ČSÚ!N89</f>
        <v>4652.134646985749</v>
      </c>
      <c r="O88" s="11">
        <f>N88*ČSÚ!O89</f>
        <v>4603.5728300143719</v>
      </c>
      <c r="P88" s="11">
        <f>O88*ČSÚ!P89</f>
        <v>4564.8614729165265</v>
      </c>
      <c r="Q88" s="11">
        <f>P88*ČSÚ!Q89</f>
        <v>4543.1334488868079</v>
      </c>
      <c r="R88" s="11">
        <f>Q88*ČSÚ!R89</f>
        <v>4527.0306392414595</v>
      </c>
      <c r="S88" s="11">
        <f>R88*ČSÚ!S89</f>
        <v>4499.430347492922</v>
      </c>
      <c r="T88" s="11">
        <f>S88*ČSÚ!T89</f>
        <v>4478.0190585073678</v>
      </c>
      <c r="U88" s="11">
        <f>T88*ČSÚ!U89</f>
        <v>4442.3483578335063</v>
      </c>
      <c r="V88" s="11">
        <f>U88*ČSÚ!V89</f>
        <v>4379.267406437606</v>
      </c>
      <c r="W88" s="11">
        <f>V88*ČSÚ!W89</f>
        <v>4281.1492244561732</v>
      </c>
      <c r="X88" s="12">
        <f>W88*ČSÚ!X89</f>
        <v>4121.9265177544294</v>
      </c>
    </row>
    <row r="89" spans="1:24" x14ac:dyDescent="0.2">
      <c r="A89" s="15" t="s">
        <v>10</v>
      </c>
      <c r="B89" s="62">
        <f t="shared" si="9"/>
        <v>4229.9673529489801</v>
      </c>
      <c r="C89" s="11">
        <f>B89*ČSÚ!C90</f>
        <v>4177.7937071964225</v>
      </c>
      <c r="D89" s="11">
        <f>C89*ČSÚ!D90</f>
        <v>4169.1114980419134</v>
      </c>
      <c r="E89" s="11">
        <f>D89*ČSÚ!E90</f>
        <v>4233.5602044580755</v>
      </c>
      <c r="F89" s="11">
        <f>E89*ČSÚ!F90</f>
        <v>4365.531020388541</v>
      </c>
      <c r="G89" s="11">
        <f>F89*ČSÚ!G90</f>
        <v>4579.3891679600365</v>
      </c>
      <c r="H89" s="11">
        <f>G89*ČSÚ!H90</f>
        <v>4862.0000230670221</v>
      </c>
      <c r="I89" s="11">
        <f>H89*ČSÚ!I90</f>
        <v>5143.8749929251571</v>
      </c>
      <c r="J89" s="11">
        <f>I89*ČSÚ!J90</f>
        <v>5374.8316506905385</v>
      </c>
      <c r="K89" s="11">
        <f>J89*ČSÚ!K90</f>
        <v>5536.6460146122145</v>
      </c>
      <c r="L89" s="11">
        <f>K89*ČSÚ!L90</f>
        <v>5603.5002618838635</v>
      </c>
      <c r="M89" s="11">
        <f>L89*ČSÚ!M90</f>
        <v>5559.4275377783188</v>
      </c>
      <c r="N89" s="11">
        <f>M89*ČSÚ!N90</f>
        <v>5413.0976836307809</v>
      </c>
      <c r="O89" s="11">
        <f>N89*ČSÚ!O90</f>
        <v>5210.0057227672633</v>
      </c>
      <c r="P89" s="11">
        <f>O89*ČSÚ!P90</f>
        <v>5008.3484289435219</v>
      </c>
      <c r="Q89" s="11">
        <f>P89*ČSÚ!Q90</f>
        <v>4816.3442180900001</v>
      </c>
      <c r="R89" s="11">
        <f>Q89*ČSÚ!R90</f>
        <v>4638.7175971825127</v>
      </c>
      <c r="S89" s="11">
        <f>R89*ČSÚ!S90</f>
        <v>4528.6563731569086</v>
      </c>
      <c r="T89" s="11">
        <f>S89*ČSÚ!T90</f>
        <v>4482.2894185696532</v>
      </c>
      <c r="U89" s="11">
        <f>T89*ČSÚ!U90</f>
        <v>4445.4147653016071</v>
      </c>
      <c r="V89" s="11">
        <f>U89*ČSÚ!V90</f>
        <v>4425.0016795330648</v>
      </c>
      <c r="W89" s="11">
        <f>V89*ČSÚ!W90</f>
        <v>4409.9995147119553</v>
      </c>
      <c r="X89" s="12">
        <f>W89*ČSÚ!X90</f>
        <v>4383.8230251456907</v>
      </c>
    </row>
    <row r="90" spans="1:24" x14ac:dyDescent="0.2">
      <c r="A90" s="15" t="s">
        <v>11</v>
      </c>
      <c r="B90" s="62">
        <f t="shared" si="9"/>
        <v>4236.7525529728191</v>
      </c>
      <c r="C90" s="11">
        <f>B90*ČSÚ!C91</f>
        <v>4344.8413361563134</v>
      </c>
      <c r="D90" s="11">
        <f>C90*ČSÚ!D91</f>
        <v>4479.7823214530208</v>
      </c>
      <c r="E90" s="11">
        <f>D90*ČSÚ!E91</f>
        <v>4565.187147622164</v>
      </c>
      <c r="F90" s="11">
        <f>E90*ČSÚ!F91</f>
        <v>4609.2903086518663</v>
      </c>
      <c r="G90" s="11">
        <f>F90*ČSÚ!G91</f>
        <v>4592.0121507461508</v>
      </c>
      <c r="H90" s="11">
        <f>G90*ČSÚ!H91</f>
        <v>4536.2542228331758</v>
      </c>
      <c r="I90" s="11">
        <f>H90*ČSÚ!I91</f>
        <v>4529.434076284796</v>
      </c>
      <c r="J90" s="11">
        <f>I90*ČSÚ!J91</f>
        <v>4600.7226270457268</v>
      </c>
      <c r="K90" s="11">
        <f>J90*ČSÚ!K91</f>
        <v>4745.1628593295591</v>
      </c>
      <c r="L90" s="11">
        <f>K90*ČSÚ!L91</f>
        <v>4978.407791435764</v>
      </c>
      <c r="M90" s="11">
        <f>L90*ČSÚ!M91</f>
        <v>5286.3071492195977</v>
      </c>
      <c r="N90" s="11">
        <f>M90*ČSÚ!N91</f>
        <v>5593.370138084736</v>
      </c>
      <c r="O90" s="11">
        <f>N90*ČSÚ!O91</f>
        <v>5845.0151864022228</v>
      </c>
      <c r="P90" s="11">
        <f>O90*ČSÚ!P91</f>
        <v>6021.4754287521764</v>
      </c>
      <c r="Q90" s="11">
        <f>P90*ČSÚ!Q91</f>
        <v>6094.9330989038681</v>
      </c>
      <c r="R90" s="11">
        <f>Q90*ČSÚ!R91</f>
        <v>6048.1984356665653</v>
      </c>
      <c r="S90" s="11">
        <f>R90*ČSÚ!S91</f>
        <v>5890.4306986620713</v>
      </c>
      <c r="T90" s="11">
        <f>S90*ČSÚ!T91</f>
        <v>5670.9008568729969</v>
      </c>
      <c r="U90" s="11">
        <f>T90*ČSÚ!U91</f>
        <v>5452.914557722489</v>
      </c>
      <c r="V90" s="11">
        <f>U90*ČSÚ!V91</f>
        <v>5245.4746666443016</v>
      </c>
      <c r="W90" s="11">
        <f>V90*ČSÚ!W91</f>
        <v>5053.7217926021176</v>
      </c>
      <c r="X90" s="12">
        <f>W90*ČSÚ!X91</f>
        <v>4935.2837940181907</v>
      </c>
    </row>
    <row r="91" spans="1:24" x14ac:dyDescent="0.2">
      <c r="A91" s="15" t="s">
        <v>12</v>
      </c>
      <c r="B91" s="62">
        <f t="shared" si="9"/>
        <v>4080.7308191624993</v>
      </c>
      <c r="C91" s="11">
        <f>B91*ČSÚ!C92</f>
        <v>3930.4725386731075</v>
      </c>
      <c r="D91" s="11">
        <f>C91*ČSÚ!D92</f>
        <v>3761.4913948744029</v>
      </c>
      <c r="E91" s="11">
        <f>D91*ČSÚ!E92</f>
        <v>3613.3407967642788</v>
      </c>
      <c r="F91" s="11">
        <f>E91*ČSÚ!F92</f>
        <v>3504.2625062393895</v>
      </c>
      <c r="G91" s="11">
        <f>F91*ČSÚ!G92</f>
        <v>3486.0665635248934</v>
      </c>
      <c r="H91" s="11">
        <f>G91*ČSÚ!H92</f>
        <v>3576.6109948668709</v>
      </c>
      <c r="I91" s="11">
        <f>H91*ČSÚ!I92</f>
        <v>3689.3605473621697</v>
      </c>
      <c r="J91" s="11">
        <f>I91*ČSÚ!J92</f>
        <v>3760.8671085174988</v>
      </c>
      <c r="K91" s="11">
        <f>J91*ČSÚ!K92</f>
        <v>3798.2498337606571</v>
      </c>
      <c r="L91" s="11">
        <f>K91*ČSÚ!L92</f>
        <v>3785.311642198792</v>
      </c>
      <c r="M91" s="11">
        <f>L91*ČSÚ!M92</f>
        <v>3741.0846766207824</v>
      </c>
      <c r="N91" s="11">
        <f>M91*ČSÚ!N92</f>
        <v>3737.2931392972077</v>
      </c>
      <c r="O91" s="11">
        <f>N91*ČSÚ!O92</f>
        <v>3797.7801871435377</v>
      </c>
      <c r="P91" s="11">
        <f>O91*ČSÚ!P92</f>
        <v>3918.490822538789</v>
      </c>
      <c r="Q91" s="11">
        <f>P91*ČSÚ!Q92</f>
        <v>4112.472057602452</v>
      </c>
      <c r="R91" s="11">
        <f>Q91*ČSÚ!R92</f>
        <v>4368.1430940440932</v>
      </c>
      <c r="S91" s="11">
        <f>R91*ČSÚ!S92</f>
        <v>4623.0982057645151</v>
      </c>
      <c r="T91" s="11">
        <f>S91*ČSÚ!T92</f>
        <v>4832.1195873715424</v>
      </c>
      <c r="U91" s="11">
        <f>T91*ČSÚ!U92</f>
        <v>4978.9242470057752</v>
      </c>
      <c r="V91" s="11">
        <f>U91*ČSÚ!V92</f>
        <v>5040.7515059302259</v>
      </c>
      <c r="W91" s="11">
        <f>V91*ČSÚ!W92</f>
        <v>5003.5234204268509</v>
      </c>
      <c r="X91" s="12">
        <f>W91*ČSÚ!X92</f>
        <v>4874.5309678565409</v>
      </c>
    </row>
    <row r="92" spans="1:24" x14ac:dyDescent="0.2">
      <c r="A92" s="15" t="s">
        <v>13</v>
      </c>
      <c r="B92" s="62">
        <f t="shared" si="9"/>
        <v>3890.1101734137483</v>
      </c>
      <c r="C92" s="11">
        <f>B92*ČSÚ!C93</f>
        <v>3869.0194868057351</v>
      </c>
      <c r="D92" s="11">
        <f>C92*ČSÚ!D93</f>
        <v>3846.7169361486731</v>
      </c>
      <c r="E92" s="11">
        <f>D92*ČSÚ!E93</f>
        <v>3800.2780931813818</v>
      </c>
      <c r="F92" s="11">
        <f>E92*ČSÚ!F93</f>
        <v>3733.0515296183398</v>
      </c>
      <c r="G92" s="11">
        <f>F92*ČSÚ!G93</f>
        <v>3641.5451635287341</v>
      </c>
      <c r="H92" s="11">
        <f>G92*ČSÚ!H93</f>
        <v>3509.8559368653932</v>
      </c>
      <c r="I92" s="11">
        <f>H92*ČSÚ!I93</f>
        <v>3360.403334535727</v>
      </c>
      <c r="J92" s="11">
        <f>I92*ČSÚ!J93</f>
        <v>3230.9464890153718</v>
      </c>
      <c r="K92" s="11">
        <f>J92*ČSÚ!K93</f>
        <v>3136.5061362806996</v>
      </c>
      <c r="L92" s="11">
        <f>K92*ČSÚ!L93</f>
        <v>3123.3297723438891</v>
      </c>
      <c r="M92" s="11">
        <f>L92*ČSÚ!M93</f>
        <v>3207.1503690697882</v>
      </c>
      <c r="N92" s="11">
        <f>M92*ČSÚ!N93</f>
        <v>3310.3129538416956</v>
      </c>
      <c r="O92" s="11">
        <f>N92*ČSÚ!O93</f>
        <v>3376.1575671733663</v>
      </c>
      <c r="P92" s="11">
        <f>O92*ČSÚ!P93</f>
        <v>3411.2272118910255</v>
      </c>
      <c r="Q92" s="11">
        <f>P92*ČSÚ!Q93</f>
        <v>3401.3834740890998</v>
      </c>
      <c r="R92" s="11">
        <f>Q92*ČSÚ!R93</f>
        <v>3363.9804595577011</v>
      </c>
      <c r="S92" s="11">
        <f>R92*ČSÚ!S93</f>
        <v>3363.0928222937046</v>
      </c>
      <c r="T92" s="11">
        <f>S92*ČSÚ!T93</f>
        <v>3419.8271944847161</v>
      </c>
      <c r="U92" s="11">
        <f>T92*ČSÚ!U93</f>
        <v>3530.6170814951561</v>
      </c>
      <c r="V92" s="11">
        <f>U92*ČSÚ!V93</f>
        <v>3707.4004072467992</v>
      </c>
      <c r="W92" s="11">
        <f>V92*ČSÚ!W93</f>
        <v>3939.8763273227273</v>
      </c>
      <c r="X92" s="12">
        <f>W92*ČSÚ!X93</f>
        <v>4171.6878482489574</v>
      </c>
    </row>
    <row r="93" spans="1:24" x14ac:dyDescent="0.2">
      <c r="A93" s="15" t="s">
        <v>14</v>
      </c>
      <c r="B93" s="62">
        <f t="shared" si="9"/>
        <v>3585.3479791646578</v>
      </c>
      <c r="C93" s="11">
        <f>B93*ČSÚ!C94</f>
        <v>3678.8312908291828</v>
      </c>
      <c r="D93" s="11">
        <f>C93*ČSÚ!D94</f>
        <v>3772.7987439382982</v>
      </c>
      <c r="E93" s="11">
        <f>D93*ČSÚ!E94</f>
        <v>3825.1960521005471</v>
      </c>
      <c r="F93" s="11">
        <f>E93*ČSÚ!F94</f>
        <v>3800.433317531219</v>
      </c>
      <c r="G93" s="11">
        <f>F93*ČSÚ!G94</f>
        <v>3768.2214066439901</v>
      </c>
      <c r="H93" s="11">
        <f>G93*ČSÚ!H94</f>
        <v>3752.8664206002231</v>
      </c>
      <c r="I93" s="11">
        <f>H93*ČSÚ!I94</f>
        <v>3735.2172643019771</v>
      </c>
      <c r="J93" s="11">
        <f>I93*ČSÚ!J94</f>
        <v>3695.1765661914301</v>
      </c>
      <c r="K93" s="11">
        <f>J93*ČSÚ!K94</f>
        <v>3634.7249049055426</v>
      </c>
      <c r="L93" s="11">
        <f>K93*ČSÚ!L94</f>
        <v>3549.9836472802676</v>
      </c>
      <c r="M93" s="11">
        <f>L93*ČSÚ!M94</f>
        <v>3425.3942478008166</v>
      </c>
      <c r="N93" s="11">
        <f>M93*ČSÚ!N94</f>
        <v>3283.38125792344</v>
      </c>
      <c r="O93" s="11">
        <f>N93*ČSÚ!O94</f>
        <v>3161.2125656669405</v>
      </c>
      <c r="P93" s="11">
        <f>O93*ČSÚ!P94</f>
        <v>3073.4344207983263</v>
      </c>
      <c r="Q93" s="11">
        <f>P93*ČSÚ!Q94</f>
        <v>3065.2920419574893</v>
      </c>
      <c r="R93" s="11">
        <f>Q93*ČSÚ!R94</f>
        <v>3151.8433283926533</v>
      </c>
      <c r="S93" s="11">
        <f>R93*ČSÚ!S94</f>
        <v>3256.5664238219279</v>
      </c>
      <c r="T93" s="11">
        <f>S93*ČSÚ!T94</f>
        <v>3324.0986537349486</v>
      </c>
      <c r="U93" s="11">
        <f>T93*ČSÚ!U94</f>
        <v>3361.102464602156</v>
      </c>
      <c r="V93" s="11">
        <f>U93*ČSÚ!V94</f>
        <v>3354.2144522313943</v>
      </c>
      <c r="W93" s="11">
        <f>V93*ČSÚ!W94</f>
        <v>3320.9077214865124</v>
      </c>
      <c r="X93" s="12">
        <f>W93*ČSÚ!X94</f>
        <v>3323.878589441953</v>
      </c>
    </row>
    <row r="94" spans="1:24" x14ac:dyDescent="0.2">
      <c r="A94" s="15" t="s">
        <v>15</v>
      </c>
      <c r="B94" s="62">
        <f t="shared" si="9"/>
        <v>3200.805655195878</v>
      </c>
      <c r="C94" s="11">
        <f>B94*ČSÚ!C95</f>
        <v>3407.6124495962831</v>
      </c>
      <c r="D94" s="11">
        <f>C94*ČSÚ!D95</f>
        <v>3563.89154981824</v>
      </c>
      <c r="E94" s="11">
        <f>D94*ČSÚ!E95</f>
        <v>3754.1421516304908</v>
      </c>
      <c r="F94" s="11">
        <f>E94*ČSÚ!F95</f>
        <v>4026.8533678901626</v>
      </c>
      <c r="G94" s="11">
        <f>F94*ČSÚ!G95</f>
        <v>4235.7278662021936</v>
      </c>
      <c r="H94" s="11">
        <f>G94*ČSÚ!H95</f>
        <v>4355.5746059531202</v>
      </c>
      <c r="I94" s="11">
        <f>H94*ČSÚ!I95</f>
        <v>4473.346361144846</v>
      </c>
      <c r="J94" s="11">
        <f>I94*ČSÚ!J95</f>
        <v>4544.3836395452954</v>
      </c>
      <c r="K94" s="11">
        <f>J94*ČSÚ!K95</f>
        <v>4526.7863143537525</v>
      </c>
      <c r="L94" s="11">
        <f>K94*ČSÚ!L95</f>
        <v>4499.6513408374594</v>
      </c>
      <c r="M94" s="11">
        <f>L94*ČSÚ!M95</f>
        <v>4491.0164928121512</v>
      </c>
      <c r="N94" s="11">
        <f>M94*ČSÚ!N95</f>
        <v>4479.0835114348492</v>
      </c>
      <c r="O94" s="11">
        <f>N94*ČSÚ!O95</f>
        <v>4440.5252018715837</v>
      </c>
      <c r="P94" s="11">
        <f>O94*ČSÚ!P95</f>
        <v>4377.0743582454779</v>
      </c>
      <c r="Q94" s="11">
        <f>P94*ČSÚ!Q95</f>
        <v>4283.0666367422909</v>
      </c>
      <c r="R94" s="11">
        <f>Q94*ČSÚ!R95</f>
        <v>4139.6014762543491</v>
      </c>
      <c r="S94" s="11">
        <f>R94*ČSÚ!S95</f>
        <v>3974.9205087295204</v>
      </c>
      <c r="T94" s="11">
        <f>S94*ČSÚ!T95</f>
        <v>3835.073830086923</v>
      </c>
      <c r="U94" s="11">
        <f>T94*ČSÚ!U95</f>
        <v>3737.4330654432397</v>
      </c>
      <c r="V94" s="11">
        <f>U94*ČSÚ!V95</f>
        <v>3736.901578170181</v>
      </c>
      <c r="W94" s="11">
        <f>V94*ČSÚ!W95</f>
        <v>3850.9966063359529</v>
      </c>
      <c r="X94" s="12">
        <f>W94*ČSÚ!X95</f>
        <v>3985.564815485845</v>
      </c>
    </row>
    <row r="95" spans="1:24" x14ac:dyDescent="0.2">
      <c r="A95" s="15" t="s">
        <v>16</v>
      </c>
      <c r="B95" s="62">
        <f t="shared" si="9"/>
        <v>2570.694341313098</v>
      </c>
      <c r="C95" s="11">
        <f>B95*ČSÚ!C96</f>
        <v>2602.8595638225802</v>
      </c>
      <c r="D95" s="11">
        <f>C95*ČSÚ!D96</f>
        <v>2689.0214872133124</v>
      </c>
      <c r="E95" s="11">
        <f>D95*ČSÚ!E96</f>
        <v>2820.9877537080174</v>
      </c>
      <c r="F95" s="11">
        <f>E95*ČSÚ!F96</f>
        <v>2966.6464533207095</v>
      </c>
      <c r="G95" s="11">
        <f>F95*ČSÚ!G96</f>
        <v>3154.697494533606</v>
      </c>
      <c r="H95" s="11">
        <f>G95*ČSÚ!H96</f>
        <v>3373.7764244213959</v>
      </c>
      <c r="I95" s="11">
        <f>H95*ČSÚ!I96</f>
        <v>3542.243998669956</v>
      </c>
      <c r="J95" s="11">
        <f>I95*ČSÚ!J96</f>
        <v>3747.9414851601546</v>
      </c>
      <c r="K95" s="11">
        <f>J95*ČSÚ!K96</f>
        <v>4038.6813320476613</v>
      </c>
      <c r="L95" s="11">
        <f>K95*ČSÚ!L96</f>
        <v>4264.2021918579294</v>
      </c>
      <c r="M95" s="11">
        <f>L95*ČSÚ!M96</f>
        <v>4398.5675219099712</v>
      </c>
      <c r="N95" s="11">
        <f>M95*ČSÚ!N96</f>
        <v>4527.415005780138</v>
      </c>
      <c r="O95" s="11">
        <f>N95*ČSÚ!O96</f>
        <v>4612.2441160834605</v>
      </c>
      <c r="P95" s="11">
        <f>O95*ČSÚ!P96</f>
        <v>4613.2925957122225</v>
      </c>
      <c r="Q95" s="11">
        <f>P95*ČSÚ!Q96</f>
        <v>4603.5097476506371</v>
      </c>
      <c r="R95" s="11">
        <f>Q95*ČSÚ!R96</f>
        <v>4609.6406878527214</v>
      </c>
      <c r="S95" s="11">
        <f>R95*ČSÚ!S96</f>
        <v>4611.5332824368425</v>
      </c>
      <c r="T95" s="11">
        <f>S95*ČSÚ!T96</f>
        <v>4586.8318132168533</v>
      </c>
      <c r="U95" s="11">
        <f>T95*ČSÚ!U96</f>
        <v>4535.9627803807243</v>
      </c>
      <c r="V95" s="11">
        <f>U95*ČSÚ!V96</f>
        <v>4450.9204199834157</v>
      </c>
      <c r="W95" s="11">
        <f>V95*ČSÚ!W96</f>
        <v>4311.8991295460228</v>
      </c>
      <c r="X95" s="12">
        <f>W95*ČSÚ!X96</f>
        <v>4150.9930482133659</v>
      </c>
    </row>
    <row r="96" spans="1:24" x14ac:dyDescent="0.2">
      <c r="A96" s="15" t="s">
        <v>17</v>
      </c>
      <c r="B96" s="62">
        <f t="shared" si="9"/>
        <v>1987.8051217988757</v>
      </c>
      <c r="C96" s="11">
        <f>B96*ČSÚ!C97</f>
        <v>1989.267447418066</v>
      </c>
      <c r="D96" s="11">
        <f>C96*ČSÚ!D97</f>
        <v>1979.4327927256243</v>
      </c>
      <c r="E96" s="11">
        <f>D96*ČSÚ!E97</f>
        <v>1958.0540040957721</v>
      </c>
      <c r="F96" s="11">
        <f>E96*ČSÚ!F97</f>
        <v>1944.1722087812054</v>
      </c>
      <c r="G96" s="11">
        <f>F96*ČSÚ!G97</f>
        <v>1954.0789499478326</v>
      </c>
      <c r="H96" s="11">
        <f>G96*ČSÚ!H97</f>
        <v>1996.3216238204982</v>
      </c>
      <c r="I96" s="11">
        <f>H96*ČSÚ!I97</f>
        <v>2082.4546624043533</v>
      </c>
      <c r="J96" s="11">
        <f>I96*ČSÚ!J97</f>
        <v>2203.3745738165512</v>
      </c>
      <c r="K96" s="11">
        <f>J96*ČSÚ!K97</f>
        <v>2332.7903911148901</v>
      </c>
      <c r="L96" s="11">
        <f>K96*ČSÚ!L97</f>
        <v>2497.5285807640926</v>
      </c>
      <c r="M96" s="11">
        <f>L96*ČSÚ!M97</f>
        <v>2688.3826702039041</v>
      </c>
      <c r="N96" s="11">
        <f>M96*ČSÚ!N97</f>
        <v>2836.9528935000876</v>
      </c>
      <c r="O96" s="11">
        <f>N96*ČSÚ!O97</f>
        <v>3020.9999601632462</v>
      </c>
      <c r="P96" s="11">
        <f>O96*ČSÚ!P97</f>
        <v>3277.8131734827316</v>
      </c>
      <c r="Q96" s="11">
        <f>P96*ČSÚ!Q97</f>
        <v>3479.0580132729865</v>
      </c>
      <c r="R96" s="11">
        <f>Q96*ČSÚ!R97</f>
        <v>3602.8716817203431</v>
      </c>
      <c r="S96" s="11">
        <f>R96*ČSÚ!S97</f>
        <v>3717.4170892010002</v>
      </c>
      <c r="T96" s="11">
        <f>S96*ČSÚ!T97</f>
        <v>3801.4596200334777</v>
      </c>
      <c r="U96" s="11">
        <f>T96*ČSÚ!U97</f>
        <v>3825.8660405791184</v>
      </c>
      <c r="V96" s="11">
        <f>U96*ČSÚ!V97</f>
        <v>3839.6963455549817</v>
      </c>
      <c r="W96" s="11">
        <f>V96*ČSÚ!W97</f>
        <v>3862.5992482104684</v>
      </c>
      <c r="X96" s="12">
        <f>W96*ČSÚ!X97</f>
        <v>3881.166664347088</v>
      </c>
    </row>
    <row r="97" spans="1:24" x14ac:dyDescent="0.2">
      <c r="A97" s="15" t="s">
        <v>18</v>
      </c>
      <c r="B97" s="62">
        <f t="shared" si="9"/>
        <v>1522.5674374181829</v>
      </c>
      <c r="C97" s="11">
        <f>B97*ČSÚ!C98</f>
        <v>1568.0272568275343</v>
      </c>
      <c r="D97" s="11">
        <f>C97*ČSÚ!D98</f>
        <v>1636.7982353148977</v>
      </c>
      <c r="E97" s="11">
        <f>D97*ČSÚ!E98</f>
        <v>1701.1027712492562</v>
      </c>
      <c r="F97" s="11">
        <f>E97*ČSÚ!F98</f>
        <v>1754.965213178416</v>
      </c>
      <c r="G97" s="11">
        <f>F97*ČSÚ!G98</f>
        <v>1788.4941243982339</v>
      </c>
      <c r="H97" s="11">
        <f>G97*ČSÚ!H98</f>
        <v>1801.6283207641479</v>
      </c>
      <c r="I97" s="11">
        <f>H97*ČSÚ!I98</f>
        <v>1803.5454239604148</v>
      </c>
      <c r="J97" s="11">
        <f>I97*ČSÚ!J98</f>
        <v>1801.0776634630924</v>
      </c>
      <c r="K97" s="11">
        <f>J97*ČSÚ!K98</f>
        <v>1807.6855510757573</v>
      </c>
      <c r="L97" s="11">
        <f>K97*ČSÚ!L98</f>
        <v>1838.6651229388372</v>
      </c>
      <c r="M97" s="11">
        <f>L97*ČSÚ!M98</f>
        <v>1901.3176869700294</v>
      </c>
      <c r="N97" s="11">
        <f>M97*ČSÚ!N98</f>
        <v>2009.0833602580567</v>
      </c>
      <c r="O97" s="11">
        <f>N97*ČSÚ!O98</f>
        <v>2150.2351817619242</v>
      </c>
      <c r="P97" s="11">
        <f>O97*ČSÚ!P98</f>
        <v>2295.8126563890892</v>
      </c>
      <c r="Q97" s="11">
        <f>P97*ČSÚ!Q98</f>
        <v>2479.9769315198396</v>
      </c>
      <c r="R97" s="11">
        <f>Q97*ČSÚ!R98</f>
        <v>2692.6938074460554</v>
      </c>
      <c r="S97" s="11">
        <f>R97*ČSÚ!S98</f>
        <v>2858.3600762043152</v>
      </c>
      <c r="T97" s="11">
        <f>S97*ČSÚ!T98</f>
        <v>3069.9960322432744</v>
      </c>
      <c r="U97" s="11">
        <f>T97*ČSÚ!U98</f>
        <v>3363.7818997137579</v>
      </c>
      <c r="V97" s="11">
        <f>U97*ČSÚ!V98</f>
        <v>3593.5079678281299</v>
      </c>
      <c r="W97" s="11">
        <f>V97*ČSÚ!W98</f>
        <v>3736.1282088014786</v>
      </c>
      <c r="X97" s="12">
        <f>W97*ČSÚ!X98</f>
        <v>3862.8609669036364</v>
      </c>
    </row>
    <row r="98" spans="1:24" x14ac:dyDescent="0.2">
      <c r="A98" s="15" t="s">
        <v>19</v>
      </c>
      <c r="B98" s="62">
        <f t="shared" si="9"/>
        <v>593.96262134302958</v>
      </c>
      <c r="C98" s="11">
        <f>B98*ČSÚ!C99</f>
        <v>656.22354847572524</v>
      </c>
      <c r="D98" s="11">
        <f>C98*ČSÚ!D99</f>
        <v>697.37206015783931</v>
      </c>
      <c r="E98" s="11">
        <f>D98*ČSÚ!E99</f>
        <v>725.60474121136212</v>
      </c>
      <c r="F98" s="11">
        <f>E98*ČSÚ!F99</f>
        <v>751.76757761286717</v>
      </c>
      <c r="G98" s="11">
        <f>F98*ČSÚ!G99</f>
        <v>782.52546914185177</v>
      </c>
      <c r="H98" s="11">
        <f>G98*ČSÚ!H99</f>
        <v>817.05047793750873</v>
      </c>
      <c r="I98" s="11">
        <f>H98*ČSÚ!I99</f>
        <v>859.19251505259138</v>
      </c>
      <c r="J98" s="11">
        <f>I98*ČSÚ!J99</f>
        <v>903.56998439185315</v>
      </c>
      <c r="K98" s="11">
        <f>J98*ČSÚ!K99</f>
        <v>940.95137880729476</v>
      </c>
      <c r="L98" s="11">
        <f>K98*ČSÚ!L99</f>
        <v>966.12068977583135</v>
      </c>
      <c r="M98" s="11">
        <f>L98*ČSÚ!M99</f>
        <v>979.94725205131033</v>
      </c>
      <c r="N98" s="11">
        <f>M98*ČSÚ!N99</f>
        <v>989.67552191579409</v>
      </c>
      <c r="O98" s="11">
        <f>N98*ČSÚ!O99</f>
        <v>999.36239488723754</v>
      </c>
      <c r="P98" s="11">
        <f>O98*ČSÚ!P99</f>
        <v>1016.2109303546624</v>
      </c>
      <c r="Q98" s="11">
        <f>P98*ČSÚ!Q99</f>
        <v>1048.914475856544</v>
      </c>
      <c r="R98" s="11">
        <f>Q98*ČSÚ!R99</f>
        <v>1101.115957980433</v>
      </c>
      <c r="S98" s="11">
        <f>R98*ČSÚ!S99</f>
        <v>1182.5022496977731</v>
      </c>
      <c r="T98" s="11">
        <f>S98*ČSÚ!T99</f>
        <v>1283.3036842510403</v>
      </c>
      <c r="U98" s="11">
        <f>T98*ČSÚ!U99</f>
        <v>1383.2357840504601</v>
      </c>
      <c r="V98" s="11">
        <f>U98*ČSÚ!V99</f>
        <v>1510.6968177217166</v>
      </c>
      <c r="W98" s="11">
        <f>V98*ČSÚ!W99</f>
        <v>1657.9869631593037</v>
      </c>
      <c r="X98" s="12">
        <f>W98*ČSÚ!X99</f>
        <v>1770.5037184429916</v>
      </c>
    </row>
    <row r="99" spans="1:24" x14ac:dyDescent="0.2">
      <c r="A99" s="15" t="s">
        <v>20</v>
      </c>
      <c r="B99" s="62">
        <f t="shared" si="9"/>
        <v>111.90573633009056</v>
      </c>
      <c r="C99" s="11">
        <f>B99*ČSÚ!C100</f>
        <v>107.09637030332566</v>
      </c>
      <c r="D99" s="11">
        <f>C99*ČSÚ!D100</f>
        <v>118.70922973380675</v>
      </c>
      <c r="E99" s="11">
        <f>D99*ČSÚ!E100</f>
        <v>146.50971140071604</v>
      </c>
      <c r="F99" s="11">
        <f>E99*ČSÚ!F100</f>
        <v>175.24860595089652</v>
      </c>
      <c r="G99" s="11">
        <f>F99*ČSÚ!G100</f>
        <v>199.7646425263566</v>
      </c>
      <c r="H99" s="11">
        <f>G99*ČSÚ!H100</f>
        <v>219.35401146464287</v>
      </c>
      <c r="I99" s="11">
        <f>H99*ČSÚ!I100</f>
        <v>233.43020471371088</v>
      </c>
      <c r="J99" s="11">
        <f>I99*ČSÚ!J100</f>
        <v>245.98147702746317</v>
      </c>
      <c r="K99" s="11">
        <f>J99*ČSÚ!K100</f>
        <v>259.11925739326</v>
      </c>
      <c r="L99" s="11">
        <f>K99*ČSÚ!L100</f>
        <v>274.36846674641703</v>
      </c>
      <c r="M99" s="11">
        <f>L99*ČSÚ!M100</f>
        <v>290.67339059325411</v>
      </c>
      <c r="N99" s="11">
        <f>M99*ČSÚ!N100</f>
        <v>309.79355308990478</v>
      </c>
      <c r="O99" s="11">
        <f>N99*ČSÚ!O100</f>
        <v>329.73482685941775</v>
      </c>
      <c r="P99" s="11">
        <f>O99*ČSÚ!P100</f>
        <v>346.5089571478905</v>
      </c>
      <c r="Q99" s="11">
        <f>P99*ČSÚ!Q100</f>
        <v>358.59102302000724</v>
      </c>
      <c r="R99" s="11">
        <f>Q99*ČSÚ!R100</f>
        <v>366.68483413822133</v>
      </c>
      <c r="S99" s="11">
        <f>R99*ČSÚ!S100</f>
        <v>374.54404203561762</v>
      </c>
      <c r="T99" s="11">
        <f>S99*ČSÚ!T100</f>
        <v>383.69356764751183</v>
      </c>
      <c r="U99" s="11">
        <f>T99*ČSÚ!U100</f>
        <v>396.12753835085522</v>
      </c>
      <c r="V99" s="11">
        <f>U99*ČSÚ!V100</f>
        <v>415.36500245791478</v>
      </c>
      <c r="W99" s="11">
        <f>V99*ČSÚ!W100</f>
        <v>442.34437285196174</v>
      </c>
      <c r="X99" s="12">
        <f>W99*ČSÚ!X100</f>
        <v>482.10961878057878</v>
      </c>
    </row>
    <row r="100" spans="1:24" x14ac:dyDescent="0.2">
      <c r="A100" s="15" t="s">
        <v>21</v>
      </c>
      <c r="B100" s="63">
        <f t="shared" si="9"/>
        <v>3.9098360655737703</v>
      </c>
      <c r="C100" s="48">
        <f>B100*ČSÚ!C101</f>
        <v>3.9193974609932423</v>
      </c>
      <c r="D100" s="48">
        <f>C100*ČSÚ!D101</f>
        <v>3.9267370026610204</v>
      </c>
      <c r="E100" s="48">
        <f>D100*ČSÚ!E101</f>
        <v>3.9329871659938207</v>
      </c>
      <c r="F100" s="48">
        <f>E100*ČSÚ!F101</f>
        <v>3.9383858903420674</v>
      </c>
      <c r="G100" s="48">
        <f>F100*ČSÚ!G101</f>
        <v>3.9429027542363007</v>
      </c>
      <c r="H100" s="48">
        <f>G100*ČSÚ!H101</f>
        <v>3.9465105956502162</v>
      </c>
      <c r="I100" s="48">
        <f>H100*ČSÚ!I101</f>
        <v>3.9491920308869783</v>
      </c>
      <c r="J100" s="48">
        <f>I100*ČSÚ!J101</f>
        <v>3.9509524923518486</v>
      </c>
      <c r="K100" s="48">
        <f>J100*ČSÚ!K101</f>
        <v>3.9518187799107811</v>
      </c>
      <c r="L100" s="48">
        <f>K100*ČSÚ!L101</f>
        <v>3.9518376122490184</v>
      </c>
      <c r="M100" s="48">
        <f>L100*ČSÚ!M101</f>
        <v>3.9510705566261843</v>
      </c>
      <c r="N100" s="48">
        <f>M100*ČSÚ!N101</f>
        <v>3.9495907694331249</v>
      </c>
      <c r="O100" s="48">
        <f>N100*ČSÚ!O101</f>
        <v>3.9474869799557677</v>
      </c>
      <c r="P100" s="48">
        <f>O100*ČSÚ!P101</f>
        <v>3.944864939016524</v>
      </c>
      <c r="Q100" s="48">
        <f>P100*ČSÚ!Q101</f>
        <v>3.9418452460121851</v>
      </c>
      <c r="R100" s="48">
        <f>Q100*ČSÚ!R101</f>
        <v>3.9385582786690114</v>
      </c>
      <c r="S100" s="48">
        <f>R100*ČSÚ!S101</f>
        <v>3.9351383984771222</v>
      </c>
      <c r="T100" s="48">
        <f>S100*ČSÚ!T101</f>
        <v>3.9317134480403224</v>
      </c>
      <c r="U100" s="48">
        <f>T100*ČSÚ!U101</f>
        <v>3.9283895403413749</v>
      </c>
      <c r="V100" s="48">
        <f>U100*ČSÚ!V101</f>
        <v>3.9252394696107751</v>
      </c>
      <c r="W100" s="48">
        <f>V100*ČSÚ!W101</f>
        <v>3.9223005383646474</v>
      </c>
      <c r="X100" s="64">
        <f>W100*ČSÚ!X101</f>
        <v>3.9195810762910588</v>
      </c>
    </row>
    <row r="101" spans="1:24" x14ac:dyDescent="0.2">
      <c r="A101" s="16" t="s">
        <v>24</v>
      </c>
      <c r="B101" s="18">
        <f>SUM(B80:B100)</f>
        <v>52175.879822091738</v>
      </c>
      <c r="C101" s="18">
        <f>SUM(C80:C100)</f>
        <v>52505.275408470872</v>
      </c>
      <c r="D101" s="18">
        <f t="shared" ref="D101:X101" si="10">SUM(D80:D100)</f>
        <v>52880.30066307346</v>
      </c>
      <c r="E101" s="18">
        <f t="shared" si="10"/>
        <v>53276.496299962309</v>
      </c>
      <c r="F101" s="18">
        <f t="shared" si="10"/>
        <v>53697.132068453036</v>
      </c>
      <c r="G101" s="18">
        <f t="shared" si="10"/>
        <v>54114.560491824428</v>
      </c>
      <c r="H101" s="18">
        <f t="shared" si="10"/>
        <v>54511.39281081214</v>
      </c>
      <c r="I101" s="18">
        <f t="shared" si="10"/>
        <v>54887.670474949686</v>
      </c>
      <c r="J101" s="18">
        <f t="shared" si="10"/>
        <v>55257.94588517915</v>
      </c>
      <c r="K101" s="18">
        <f t="shared" si="10"/>
        <v>55643.15524202519</v>
      </c>
      <c r="L101" s="18">
        <f t="shared" si="10"/>
        <v>56034.445259867767</v>
      </c>
      <c r="M101" s="18">
        <f t="shared" si="10"/>
        <v>56409.9319154974</v>
      </c>
      <c r="N101" s="18">
        <f t="shared" si="10"/>
        <v>56773.356281097709</v>
      </c>
      <c r="O101" s="18">
        <f t="shared" si="10"/>
        <v>57117.30797352823</v>
      </c>
      <c r="P101" s="18">
        <f t="shared" si="10"/>
        <v>57417.900113489595</v>
      </c>
      <c r="Q101" s="18">
        <f t="shared" si="10"/>
        <v>57681.264106796596</v>
      </c>
      <c r="R101" s="18">
        <f t="shared" si="10"/>
        <v>57901.630316685776</v>
      </c>
      <c r="S101" s="18">
        <f t="shared" si="10"/>
        <v>58074.468412339207</v>
      </c>
      <c r="T101" s="18">
        <f t="shared" si="10"/>
        <v>58273.596354298228</v>
      </c>
      <c r="U101" s="18">
        <f t="shared" si="10"/>
        <v>58500.677269447689</v>
      </c>
      <c r="V101" s="18">
        <f t="shared" si="10"/>
        <v>58700.05884028945</v>
      </c>
      <c r="W101" s="18">
        <f t="shared" si="10"/>
        <v>58844.244766442433</v>
      </c>
      <c r="X101" s="18">
        <f t="shared" si="10"/>
        <v>58927.705430638569</v>
      </c>
    </row>
    <row r="102" spans="1:24" x14ac:dyDescent="0.2">
      <c r="A102" s="14" t="s">
        <v>24</v>
      </c>
      <c r="B102" s="25">
        <f>B77+B101</f>
        <v>99158.941332407878</v>
      </c>
      <c r="C102" s="25">
        <f>C77+C101</f>
        <v>99638.933010836248</v>
      </c>
      <c r="D102" s="25">
        <f t="shared" ref="D102:X102" si="11">D77+D101</f>
        <v>100123.34902793125</v>
      </c>
      <c r="E102" s="25">
        <f t="shared" si="11"/>
        <v>100637.20129227158</v>
      </c>
      <c r="F102" s="25">
        <f t="shared" si="11"/>
        <v>101175.29502359257</v>
      </c>
      <c r="G102" s="25">
        <f t="shared" si="11"/>
        <v>101704.32585726066</v>
      </c>
      <c r="H102" s="25">
        <f t="shared" si="11"/>
        <v>102199.15130551855</v>
      </c>
      <c r="I102" s="25">
        <f t="shared" si="11"/>
        <v>102665.99938683939</v>
      </c>
      <c r="J102" s="25">
        <f t="shared" si="11"/>
        <v>103128.18024228587</v>
      </c>
      <c r="K102" s="25">
        <f t="shared" si="11"/>
        <v>103600.72056227218</v>
      </c>
      <c r="L102" s="25">
        <f t="shared" si="11"/>
        <v>104064.3801285261</v>
      </c>
      <c r="M102" s="25">
        <f t="shared" si="11"/>
        <v>104487.07544545348</v>
      </c>
      <c r="N102" s="25">
        <f t="shared" si="11"/>
        <v>104872.07920514575</v>
      </c>
      <c r="O102" s="25">
        <f t="shared" si="11"/>
        <v>105225.59217395223</v>
      </c>
      <c r="P102" s="25">
        <f t="shared" si="11"/>
        <v>105523.36071603409</v>
      </c>
      <c r="Q102" s="25">
        <f t="shared" si="11"/>
        <v>105755.4753380098</v>
      </c>
      <c r="R102" s="25">
        <f t="shared" si="11"/>
        <v>105912.30094456287</v>
      </c>
      <c r="S102" s="25">
        <f t="shared" si="11"/>
        <v>106006.92339052461</v>
      </c>
      <c r="T102" s="25">
        <f t="shared" si="11"/>
        <v>106129.22212825224</v>
      </c>
      <c r="U102" s="25">
        <f t="shared" si="11"/>
        <v>106282.01839297992</v>
      </c>
      <c r="V102" s="25">
        <f t="shared" si="11"/>
        <v>106405.48498085755</v>
      </c>
      <c r="W102" s="25">
        <f t="shared" si="11"/>
        <v>106471.5199642792</v>
      </c>
      <c r="X102" s="25">
        <f t="shared" si="11"/>
        <v>106483.545240541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271.14468512446712</v>
      </c>
      <c r="C107" s="60">
        <f>C56/C$102*$B$102</f>
        <v>271.71614722393349</v>
      </c>
      <c r="D107" s="60">
        <f t="shared" ref="D107:X107" si="12">D56/D$102*$B$102</f>
        <v>270.54455368895492</v>
      </c>
      <c r="E107" s="60">
        <f t="shared" si="12"/>
        <v>267.67094727666341</v>
      </c>
      <c r="F107" s="60">
        <f t="shared" si="12"/>
        <v>263.05364335571579</v>
      </c>
      <c r="G107" s="60">
        <f t="shared" si="12"/>
        <v>257.45726895721657</v>
      </c>
      <c r="H107" s="60">
        <f t="shared" si="12"/>
        <v>251.71925732502348</v>
      </c>
      <c r="I107" s="60">
        <f t="shared" si="12"/>
        <v>246.09543798064979</v>
      </c>
      <c r="J107" s="60">
        <f t="shared" si="12"/>
        <v>240.61637005976851</v>
      </c>
      <c r="K107" s="60">
        <f t="shared" si="12"/>
        <v>235.35519791515162</v>
      </c>
      <c r="L107" s="60">
        <f t="shared" si="12"/>
        <v>230.48043566807834</v>
      </c>
      <c r="M107" s="60">
        <f t="shared" si="12"/>
        <v>226.1890224043176</v>
      </c>
      <c r="N107" s="60">
        <f t="shared" si="12"/>
        <v>222.58207483316369</v>
      </c>
      <c r="O107" s="60">
        <f t="shared" si="12"/>
        <v>219.72937151799741</v>
      </c>
      <c r="P107" s="60">
        <f t="shared" si="12"/>
        <v>217.73997176965383</v>
      </c>
      <c r="Q107" s="60">
        <f t="shared" si="12"/>
        <v>216.6698952976601</v>
      </c>
      <c r="R107" s="60">
        <f t="shared" si="12"/>
        <v>216.55319278891673</v>
      </c>
      <c r="S107" s="60">
        <f t="shared" si="12"/>
        <v>217.35460176268725</v>
      </c>
      <c r="T107" s="60">
        <f t="shared" si="12"/>
        <v>218.84417497961783</v>
      </c>
      <c r="U107" s="60">
        <f t="shared" si="12"/>
        <v>220.91276812682594</v>
      </c>
      <c r="V107" s="60">
        <f t="shared" si="12"/>
        <v>223.52101256973148</v>
      </c>
      <c r="W107" s="60">
        <f t="shared" si="12"/>
        <v>226.51766526723071</v>
      </c>
      <c r="X107" s="61">
        <f t="shared" si="12"/>
        <v>229.66150657695357</v>
      </c>
    </row>
    <row r="108" spans="1:24" x14ac:dyDescent="0.2">
      <c r="A108" s="15" t="s">
        <v>2</v>
      </c>
      <c r="B108" s="62">
        <f t="shared" ref="B108:C127" si="13">B57/B$102*$B$102</f>
        <v>1704.4761013483069</v>
      </c>
      <c r="C108" s="11">
        <f t="shared" si="13"/>
        <v>1665.2388735435406</v>
      </c>
      <c r="D108" s="11">
        <f t="shared" ref="D108:X108" si="14">D57/D$102*$B$102</f>
        <v>1635.1867696140789</v>
      </c>
      <c r="E108" s="11">
        <f t="shared" si="14"/>
        <v>1624.096476420568</v>
      </c>
      <c r="F108" s="11">
        <f t="shared" si="14"/>
        <v>1632.1052576529362</v>
      </c>
      <c r="G108" s="11">
        <f t="shared" si="14"/>
        <v>1641.7573802218826</v>
      </c>
      <c r="H108" s="11">
        <f t="shared" si="14"/>
        <v>1644.5407902383827</v>
      </c>
      <c r="I108" s="11">
        <f t="shared" si="14"/>
        <v>1637.2321434858159</v>
      </c>
      <c r="J108" s="11">
        <f t="shared" si="14"/>
        <v>1620.9933093059351</v>
      </c>
      <c r="K108" s="11">
        <f t="shared" si="14"/>
        <v>1594.5013552475502</v>
      </c>
      <c r="L108" s="11">
        <f t="shared" si="14"/>
        <v>1562.0899191782676</v>
      </c>
      <c r="M108" s="11">
        <f t="shared" si="14"/>
        <v>1528.8485808237594</v>
      </c>
      <c r="N108" s="11">
        <f t="shared" si="14"/>
        <v>1496.3610526352379</v>
      </c>
      <c r="O108" s="11">
        <f t="shared" si="14"/>
        <v>1465.0535942220656</v>
      </c>
      <c r="P108" s="11">
        <f t="shared" si="14"/>
        <v>1435.8730335663499</v>
      </c>
      <c r="Q108" s="11">
        <f t="shared" si="14"/>
        <v>1409.6506360401859</v>
      </c>
      <c r="R108" s="11">
        <f t="shared" si="14"/>
        <v>1387.255027309933</v>
      </c>
      <c r="S108" s="11">
        <f t="shared" si="14"/>
        <v>1369.1845042168211</v>
      </c>
      <c r="T108" s="11">
        <f t="shared" si="14"/>
        <v>1354.8203448815427</v>
      </c>
      <c r="U108" s="11">
        <f t="shared" si="14"/>
        <v>1344.5493741372691</v>
      </c>
      <c r="V108" s="11">
        <f t="shared" si="14"/>
        <v>1339.3914342636442</v>
      </c>
      <c r="W108" s="11">
        <f t="shared" si="14"/>
        <v>1339.8173019762569</v>
      </c>
      <c r="X108" s="12">
        <f t="shared" si="14"/>
        <v>1345.7525976136894</v>
      </c>
    </row>
    <row r="109" spans="1:24" x14ac:dyDescent="0.2">
      <c r="A109" s="15" t="s">
        <v>3</v>
      </c>
      <c r="B109" s="62">
        <f t="shared" si="13"/>
        <v>2728.0653289993315</v>
      </c>
      <c r="C109" s="11">
        <f t="shared" si="13"/>
        <v>2845.3763916799066</v>
      </c>
      <c r="D109" s="11">
        <f t="shared" ref="D109:X109" si="15">D58/D$102*$B$102</f>
        <v>2933.4318288510458</v>
      </c>
      <c r="E109" s="11">
        <f t="shared" si="15"/>
        <v>2964.9063145007358</v>
      </c>
      <c r="F109" s="11">
        <f t="shared" si="15"/>
        <v>2932.9790282283793</v>
      </c>
      <c r="G109" s="11">
        <f t="shared" si="15"/>
        <v>2866.6251965428341</v>
      </c>
      <c r="H109" s="11">
        <f t="shared" si="15"/>
        <v>2800.135672028955</v>
      </c>
      <c r="I109" s="11">
        <f t="shared" si="15"/>
        <v>2750.1515017166912</v>
      </c>
      <c r="J109" s="11">
        <f t="shared" si="15"/>
        <v>2733.2956969291877</v>
      </c>
      <c r="K109" s="11">
        <f t="shared" si="15"/>
        <v>2748.7049258992738</v>
      </c>
      <c r="L109" s="11">
        <f t="shared" si="15"/>
        <v>2766.8589668047775</v>
      </c>
      <c r="M109" s="11">
        <f t="shared" si="15"/>
        <v>2773.6838392324776</v>
      </c>
      <c r="N109" s="11">
        <f t="shared" si="15"/>
        <v>2763.8134072029688</v>
      </c>
      <c r="O109" s="11">
        <f t="shared" si="15"/>
        <v>2739.6092594400307</v>
      </c>
      <c r="P109" s="11">
        <f t="shared" si="15"/>
        <v>2699.7952085787247</v>
      </c>
      <c r="Q109" s="11">
        <f t="shared" si="15"/>
        <v>2651.2411804853177</v>
      </c>
      <c r="R109" s="11">
        <f t="shared" si="15"/>
        <v>2601.8475215777621</v>
      </c>
      <c r="S109" s="11">
        <f t="shared" si="15"/>
        <v>2554.0193679465692</v>
      </c>
      <c r="T109" s="11">
        <f t="shared" si="15"/>
        <v>2506.4702930025383</v>
      </c>
      <c r="U109" s="11">
        <f t="shared" si="15"/>
        <v>2460.2932528005435</v>
      </c>
      <c r="V109" s="11">
        <f t="shared" si="15"/>
        <v>2418.1846466912289</v>
      </c>
      <c r="W109" s="11">
        <f t="shared" si="15"/>
        <v>2382.1008511935624</v>
      </c>
      <c r="X109" s="12">
        <f t="shared" si="15"/>
        <v>2353.1451339434698</v>
      </c>
    </row>
    <row r="110" spans="1:24" x14ac:dyDescent="0.2">
      <c r="A110" s="15" t="s">
        <v>4</v>
      </c>
      <c r="B110" s="62">
        <f t="shared" si="13"/>
        <v>2430.7655145896529</v>
      </c>
      <c r="C110" s="11">
        <f t="shared" si="13"/>
        <v>2456.2537754895675</v>
      </c>
      <c r="D110" s="11">
        <f t="shared" ref="D110:X110" si="16">D59/D$102*$B$102</f>
        <v>2496.6971115566862</v>
      </c>
      <c r="E110" s="11">
        <f t="shared" si="16"/>
        <v>2559.0559605863878</v>
      </c>
      <c r="F110" s="11">
        <f t="shared" si="16"/>
        <v>2654.9014409455076</v>
      </c>
      <c r="G110" s="11">
        <f t="shared" si="16"/>
        <v>2777.3817338737795</v>
      </c>
      <c r="H110" s="11">
        <f t="shared" si="16"/>
        <v>2894.4154180370274</v>
      </c>
      <c r="I110" s="11">
        <f t="shared" si="16"/>
        <v>2982.932895004777</v>
      </c>
      <c r="J110" s="11">
        <f t="shared" si="16"/>
        <v>3016.3406195853986</v>
      </c>
      <c r="K110" s="11">
        <f t="shared" si="16"/>
        <v>2986.3262922212507</v>
      </c>
      <c r="L110" s="11">
        <f t="shared" si="16"/>
        <v>2921.5649402899885</v>
      </c>
      <c r="M110" s="11">
        <f t="shared" si="16"/>
        <v>2856.7310305200399</v>
      </c>
      <c r="N110" s="11">
        <f t="shared" si="16"/>
        <v>2808.7030085906449</v>
      </c>
      <c r="O110" s="11">
        <f t="shared" si="16"/>
        <v>2794.7549989232548</v>
      </c>
      <c r="P110" s="11">
        <f t="shared" si="16"/>
        <v>2815.1502902119059</v>
      </c>
      <c r="Q110" s="11">
        <f t="shared" si="16"/>
        <v>2839.8770456044381</v>
      </c>
      <c r="R110" s="11">
        <f t="shared" si="16"/>
        <v>2854.0363687360646</v>
      </c>
      <c r="S110" s="11">
        <f t="shared" si="16"/>
        <v>2851.8362832997623</v>
      </c>
      <c r="T110" s="11">
        <f t="shared" si="16"/>
        <v>2833.3322655074544</v>
      </c>
      <c r="U110" s="11">
        <f t="shared" si="16"/>
        <v>2796.4225023411063</v>
      </c>
      <c r="V110" s="11">
        <f t="shared" si="16"/>
        <v>2749.4971800392386</v>
      </c>
      <c r="W110" s="11">
        <f t="shared" si="16"/>
        <v>2701.1672775493266</v>
      </c>
      <c r="X110" s="12">
        <f t="shared" si="16"/>
        <v>2654.1528420420182</v>
      </c>
    </row>
    <row r="111" spans="1:24" x14ac:dyDescent="0.2">
      <c r="A111" s="15" t="s">
        <v>5</v>
      </c>
      <c r="B111" s="62">
        <f t="shared" si="13"/>
        <v>2605.3557124085646</v>
      </c>
      <c r="C111" s="11">
        <f t="shared" si="13"/>
        <v>2485.5681188581502</v>
      </c>
      <c r="D111" s="11">
        <f t="shared" ref="D111:X111" si="17">D60/D$102*$B$102</f>
        <v>2421.9584252470518</v>
      </c>
      <c r="E111" s="11">
        <f t="shared" si="17"/>
        <v>2400.7601018479063</v>
      </c>
      <c r="F111" s="11">
        <f t="shared" si="17"/>
        <v>2395.9045380087773</v>
      </c>
      <c r="G111" s="11">
        <f t="shared" si="17"/>
        <v>2398.8505281101366</v>
      </c>
      <c r="H111" s="11">
        <f t="shared" si="17"/>
        <v>2418.7239410545403</v>
      </c>
      <c r="I111" s="11">
        <f t="shared" si="17"/>
        <v>2457.6045470014351</v>
      </c>
      <c r="J111" s="11">
        <f t="shared" si="17"/>
        <v>2518.0051060977021</v>
      </c>
      <c r="K111" s="11">
        <f t="shared" si="17"/>
        <v>2610.6742873576891</v>
      </c>
      <c r="L111" s="11">
        <f t="shared" si="17"/>
        <v>2728.8528914968379</v>
      </c>
      <c r="M111" s="11">
        <f t="shared" si="17"/>
        <v>2842.1780484311821</v>
      </c>
      <c r="N111" s="11">
        <f t="shared" si="17"/>
        <v>2928.7268233845789</v>
      </c>
      <c r="O111" s="11">
        <f t="shared" si="17"/>
        <v>2963.5104097644371</v>
      </c>
      <c r="P111" s="11">
        <f t="shared" si="17"/>
        <v>2939.5167444575977</v>
      </c>
      <c r="Q111" s="11">
        <f t="shared" si="17"/>
        <v>2883.6501458049702</v>
      </c>
      <c r="R111" s="11">
        <f t="shared" si="17"/>
        <v>2828.3490207957934</v>
      </c>
      <c r="S111" s="11">
        <f t="shared" si="17"/>
        <v>2789.5615003169669</v>
      </c>
      <c r="T111" s="11">
        <f t="shared" si="17"/>
        <v>2781.9249607120796</v>
      </c>
      <c r="U111" s="11">
        <f t="shared" si="17"/>
        <v>2805.2401703501732</v>
      </c>
      <c r="V111" s="11">
        <f t="shared" si="17"/>
        <v>2831.8624893701408</v>
      </c>
      <c r="W111" s="11">
        <f t="shared" si="17"/>
        <v>2847.8436341209549</v>
      </c>
      <c r="X111" s="12">
        <f t="shared" si="17"/>
        <v>2847.7720161117663</v>
      </c>
    </row>
    <row r="112" spans="1:24" x14ac:dyDescent="0.2">
      <c r="A112" s="15" t="s">
        <v>6</v>
      </c>
      <c r="B112" s="62">
        <f t="shared" si="13"/>
        <v>3302.790143047815</v>
      </c>
      <c r="C112" s="11">
        <f t="shared" si="13"/>
        <v>3222.0689676217821</v>
      </c>
      <c r="D112" s="11">
        <f t="shared" ref="D112:X112" si="18">D61/D$102*$B$102</f>
        <v>3081.8798618555097</v>
      </c>
      <c r="E112" s="11">
        <f t="shared" si="18"/>
        <v>2904.0904959550385</v>
      </c>
      <c r="F112" s="11">
        <f t="shared" si="18"/>
        <v>2732.4025322798666</v>
      </c>
      <c r="G112" s="11">
        <f t="shared" si="18"/>
        <v>2581.6766870878928</v>
      </c>
      <c r="H112" s="11">
        <f t="shared" si="18"/>
        <v>2463.1886481146166</v>
      </c>
      <c r="I112" s="11">
        <f t="shared" si="18"/>
        <v>2403.2934606359454</v>
      </c>
      <c r="J112" s="11">
        <f t="shared" si="18"/>
        <v>2384.0599631263794</v>
      </c>
      <c r="K112" s="11">
        <f t="shared" si="18"/>
        <v>2380.4053496175293</v>
      </c>
      <c r="L112" s="11">
        <f t="shared" si="18"/>
        <v>2384.0600624573049</v>
      </c>
      <c r="M112" s="11">
        <f t="shared" si="18"/>
        <v>2403.779749301938</v>
      </c>
      <c r="N112" s="11">
        <f t="shared" si="18"/>
        <v>2441.6250669934543</v>
      </c>
      <c r="O112" s="11">
        <f t="shared" si="18"/>
        <v>2500.4205954726299</v>
      </c>
      <c r="P112" s="11">
        <f t="shared" si="18"/>
        <v>2591.3458009288465</v>
      </c>
      <c r="Q112" s="11">
        <f t="shared" si="18"/>
        <v>2708.1146955351328</v>
      </c>
      <c r="R112" s="11">
        <f t="shared" si="18"/>
        <v>2821.7242095756228</v>
      </c>
      <c r="S112" s="11">
        <f t="shared" si="18"/>
        <v>2911.1433862747276</v>
      </c>
      <c r="T112" s="11">
        <f t="shared" si="18"/>
        <v>2950.0691351089558</v>
      </c>
      <c r="U112" s="11">
        <f t="shared" si="18"/>
        <v>2930.6994519599893</v>
      </c>
      <c r="V112" s="11">
        <f t="shared" si="18"/>
        <v>2879.9009040239716</v>
      </c>
      <c r="W112" s="11">
        <f t="shared" si="18"/>
        <v>2829.1281832932</v>
      </c>
      <c r="X112" s="12">
        <f t="shared" si="18"/>
        <v>2793.9113694584967</v>
      </c>
    </row>
    <row r="113" spans="1:24" x14ac:dyDescent="0.2">
      <c r="A113" s="15" t="s">
        <v>7</v>
      </c>
      <c r="B113" s="62">
        <f t="shared" si="13"/>
        <v>3916.9986152245633</v>
      </c>
      <c r="C113" s="11">
        <f t="shared" si="13"/>
        <v>3876.1008777665666</v>
      </c>
      <c r="D113" s="11">
        <f t="shared" ref="D113:X113" si="19">D62/D$102*$B$102</f>
        <v>3819.6554155088565</v>
      </c>
      <c r="E113" s="11">
        <f t="shared" si="19"/>
        <v>3776.7156460524839</v>
      </c>
      <c r="F113" s="11">
        <f t="shared" si="19"/>
        <v>3725.1443624325784</v>
      </c>
      <c r="G113" s="11">
        <f t="shared" si="19"/>
        <v>3656.5599237355527</v>
      </c>
      <c r="H113" s="11">
        <f t="shared" si="19"/>
        <v>3562.5156926145437</v>
      </c>
      <c r="I113" s="11">
        <f t="shared" si="19"/>
        <v>3416.6508056326716</v>
      </c>
      <c r="J113" s="11">
        <f t="shared" si="19"/>
        <v>3228.5898318800896</v>
      </c>
      <c r="K113" s="11">
        <f t="shared" si="19"/>
        <v>3047.1403098538572</v>
      </c>
      <c r="L113" s="11">
        <f t="shared" si="19"/>
        <v>2887.7757714760969</v>
      </c>
      <c r="M113" s="11">
        <f t="shared" si="19"/>
        <v>2762.7453538261575</v>
      </c>
      <c r="N113" s="11">
        <f t="shared" si="19"/>
        <v>2700.3568532920617</v>
      </c>
      <c r="O113" s="11">
        <f t="shared" si="19"/>
        <v>2682.0136804844251</v>
      </c>
      <c r="P113" s="11">
        <f t="shared" si="19"/>
        <v>2681.9468826398411</v>
      </c>
      <c r="Q113" s="11">
        <f t="shared" si="19"/>
        <v>2691.1531734579298</v>
      </c>
      <c r="R113" s="11">
        <f t="shared" si="19"/>
        <v>2718.5800305470407</v>
      </c>
      <c r="S113" s="11">
        <f t="shared" si="19"/>
        <v>2766.3446817171653</v>
      </c>
      <c r="T113" s="11">
        <f t="shared" si="19"/>
        <v>2835.4700718674612</v>
      </c>
      <c r="U113" s="11">
        <f t="shared" si="19"/>
        <v>2937.418897437572</v>
      </c>
      <c r="V113" s="11">
        <f t="shared" si="19"/>
        <v>3066.7240697449738</v>
      </c>
      <c r="W113" s="11">
        <f t="shared" si="19"/>
        <v>3192.391165974816</v>
      </c>
      <c r="X113" s="12">
        <f t="shared" si="19"/>
        <v>3291.7637581706176</v>
      </c>
    </row>
    <row r="114" spans="1:24" x14ac:dyDescent="0.2">
      <c r="A114" s="15" t="s">
        <v>8</v>
      </c>
      <c r="B114" s="62">
        <f t="shared" si="13"/>
        <v>4726.6922872169152</v>
      </c>
      <c r="C114" s="11">
        <f t="shared" si="13"/>
        <v>4540.580415626373</v>
      </c>
      <c r="D114" s="11">
        <f t="shared" ref="D114:X114" si="20">D63/D$102*$B$102</f>
        <v>4408.6208563058863</v>
      </c>
      <c r="E114" s="11">
        <f t="shared" si="20"/>
        <v>4341.2872430665475</v>
      </c>
      <c r="F114" s="11">
        <f t="shared" si="20"/>
        <v>4288.5106249338633</v>
      </c>
      <c r="G114" s="11">
        <f t="shared" si="20"/>
        <v>4241.1531011709858</v>
      </c>
      <c r="H114" s="11">
        <f t="shared" si="20"/>
        <v>4191.3056108290302</v>
      </c>
      <c r="I114" s="11">
        <f t="shared" si="20"/>
        <v>4135.950262330889</v>
      </c>
      <c r="J114" s="11">
        <f t="shared" si="20"/>
        <v>4092.6772582372564</v>
      </c>
      <c r="K114" s="11">
        <f t="shared" si="20"/>
        <v>4040.6925278578387</v>
      </c>
      <c r="L114" s="11">
        <f t="shared" si="20"/>
        <v>3970.5300999005553</v>
      </c>
      <c r="M114" s="11">
        <f t="shared" si="20"/>
        <v>3873.4257552557106</v>
      </c>
      <c r="N114" s="11">
        <f t="shared" si="20"/>
        <v>3721.3840921612532</v>
      </c>
      <c r="O114" s="11">
        <f t="shared" si="20"/>
        <v>3525.0641590116688</v>
      </c>
      <c r="P114" s="11">
        <f t="shared" si="20"/>
        <v>3337.3896618154363</v>
      </c>
      <c r="Q114" s="11">
        <f t="shared" si="20"/>
        <v>3174.2632225719308</v>
      </c>
      <c r="R114" s="11">
        <f t="shared" si="20"/>
        <v>3048.1012756662303</v>
      </c>
      <c r="S114" s="11">
        <f t="shared" si="20"/>
        <v>2989.1867344707198</v>
      </c>
      <c r="T114" s="11">
        <f t="shared" si="20"/>
        <v>2975.6605670809895</v>
      </c>
      <c r="U114" s="11">
        <f t="shared" si="20"/>
        <v>2979.3712443477889</v>
      </c>
      <c r="V114" s="11">
        <f t="shared" si="20"/>
        <v>2992.0964584961866</v>
      </c>
      <c r="W114" s="11">
        <f t="shared" si="20"/>
        <v>3024.0694783884792</v>
      </c>
      <c r="X114" s="12">
        <f t="shared" si="20"/>
        <v>3077.8829715928969</v>
      </c>
    </row>
    <row r="115" spans="1:24" x14ac:dyDescent="0.2">
      <c r="A115" s="15" t="s">
        <v>9</v>
      </c>
      <c r="B115" s="62">
        <f t="shared" si="13"/>
        <v>5335.6434971753815</v>
      </c>
      <c r="C115" s="11">
        <f t="shared" si="13"/>
        <v>5269.0960520444014</v>
      </c>
      <c r="D115" s="11">
        <f t="shared" ref="D115:X115" si="21">D64/D$102*$B$102</f>
        <v>5116.5426810021791</v>
      </c>
      <c r="E115" s="11">
        <f t="shared" si="21"/>
        <v>4912.0811258629492</v>
      </c>
      <c r="F115" s="11">
        <f t="shared" si="21"/>
        <v>4701.923430940461</v>
      </c>
      <c r="G115" s="11">
        <f t="shared" si="21"/>
        <v>4505.6200423667133</v>
      </c>
      <c r="H115" s="11">
        <f t="shared" si="21"/>
        <v>4326.3304505988744</v>
      </c>
      <c r="I115" s="11">
        <f t="shared" si="21"/>
        <v>4205.085099191655</v>
      </c>
      <c r="J115" s="11">
        <f t="shared" si="21"/>
        <v>4144.3927603943812</v>
      </c>
      <c r="K115" s="11">
        <f t="shared" si="21"/>
        <v>4097.8056305197988</v>
      </c>
      <c r="L115" s="11">
        <f t="shared" si="21"/>
        <v>4056.185101321099</v>
      </c>
      <c r="M115" s="11">
        <f t="shared" si="21"/>
        <v>4012.3428611000277</v>
      </c>
      <c r="N115" s="11">
        <f t="shared" si="21"/>
        <v>3963.5547586259559</v>
      </c>
      <c r="O115" s="11">
        <f t="shared" si="21"/>
        <v>3927.0712584335984</v>
      </c>
      <c r="P115" s="11">
        <f t="shared" si="21"/>
        <v>3884.5923401338878</v>
      </c>
      <c r="Q115" s="11">
        <f t="shared" si="21"/>
        <v>3826.6701201942087</v>
      </c>
      <c r="R115" s="11">
        <f t="shared" si="21"/>
        <v>3743.9051143120555</v>
      </c>
      <c r="S115" s="11">
        <f t="shared" si="21"/>
        <v>3608.9033423875549</v>
      </c>
      <c r="T115" s="11">
        <f t="shared" si="21"/>
        <v>3428.7315666527088</v>
      </c>
      <c r="U115" s="11">
        <f t="shared" si="21"/>
        <v>3253.3844844281853</v>
      </c>
      <c r="V115" s="11">
        <f t="shared" si="21"/>
        <v>3100.0923493450937</v>
      </c>
      <c r="W115" s="11">
        <f t="shared" si="21"/>
        <v>2981.5321234709436</v>
      </c>
      <c r="X115" s="12">
        <f t="shared" si="21"/>
        <v>2927.2026677392582</v>
      </c>
    </row>
    <row r="116" spans="1:24" x14ac:dyDescent="0.2">
      <c r="A116" s="15" t="s">
        <v>10</v>
      </c>
      <c r="B116" s="62">
        <f t="shared" si="13"/>
        <v>4063.2009727832565</v>
      </c>
      <c r="C116" s="11">
        <f t="shared" si="13"/>
        <v>4298.9439627918628</v>
      </c>
      <c r="D116" s="11">
        <f t="shared" ref="D116:X116" si="22">D65/D$102*$B$102</f>
        <v>4518.6218162923024</v>
      </c>
      <c r="E116" s="11">
        <f t="shared" si="22"/>
        <v>4695.3580172289312</v>
      </c>
      <c r="F116" s="11">
        <f t="shared" si="22"/>
        <v>4810.409402835774</v>
      </c>
      <c r="G116" s="11">
        <f t="shared" si="22"/>
        <v>4837.2566508167392</v>
      </c>
      <c r="H116" s="11">
        <f t="shared" si="22"/>
        <v>4774.947377330057</v>
      </c>
      <c r="I116" s="11">
        <f t="shared" si="22"/>
        <v>4641.5741452823268</v>
      </c>
      <c r="J116" s="11">
        <f t="shared" si="22"/>
        <v>4460.7013002993708</v>
      </c>
      <c r="K116" s="11">
        <f t="shared" si="22"/>
        <v>4274.9933932038284</v>
      </c>
      <c r="L116" s="11">
        <f t="shared" si="22"/>
        <v>4101.492192107241</v>
      </c>
      <c r="M116" s="11">
        <f t="shared" si="22"/>
        <v>3943.3399325717519</v>
      </c>
      <c r="N116" s="11">
        <f t="shared" si="22"/>
        <v>3837.6944084151887</v>
      </c>
      <c r="O116" s="11">
        <f t="shared" si="22"/>
        <v>3787.4856422779094</v>
      </c>
      <c r="P116" s="11">
        <f t="shared" si="22"/>
        <v>3752.1793225641791</v>
      </c>
      <c r="Q116" s="11">
        <f t="shared" si="22"/>
        <v>3723.1786494094595</v>
      </c>
      <c r="R116" s="11">
        <f t="shared" si="22"/>
        <v>3693.0888930540573</v>
      </c>
      <c r="S116" s="11">
        <f t="shared" si="22"/>
        <v>3659.0770273107532</v>
      </c>
      <c r="T116" s="11">
        <f t="shared" si="22"/>
        <v>3634.076304432534</v>
      </c>
      <c r="U116" s="11">
        <f t="shared" si="22"/>
        <v>3600.4058925009354</v>
      </c>
      <c r="V116" s="11">
        <f t="shared" si="22"/>
        <v>3551.141343242019</v>
      </c>
      <c r="W116" s="11">
        <f t="shared" si="22"/>
        <v>3478.2209878868443</v>
      </c>
      <c r="X116" s="12">
        <f t="shared" si="22"/>
        <v>3356.6746253539241</v>
      </c>
    </row>
    <row r="117" spans="1:24" x14ac:dyDescent="0.2">
      <c r="A117" s="15" t="s">
        <v>11</v>
      </c>
      <c r="B117" s="62">
        <f t="shared" si="13"/>
        <v>3568.6408024004263</v>
      </c>
      <c r="C117" s="11">
        <f t="shared" si="13"/>
        <v>3517.0940828751609</v>
      </c>
      <c r="D117" s="11">
        <f t="shared" ref="D117:X117" si="23">D66/D$102*$B$102</f>
        <v>3498.465334500886</v>
      </c>
      <c r="E117" s="11">
        <f t="shared" si="23"/>
        <v>3538.6044714601521</v>
      </c>
      <c r="F117" s="11">
        <f t="shared" si="23"/>
        <v>3633.1813984138594</v>
      </c>
      <c r="G117" s="11">
        <f t="shared" si="23"/>
        <v>3798.292488101541</v>
      </c>
      <c r="H117" s="11">
        <f t="shared" si="23"/>
        <v>4016.9968216932716</v>
      </c>
      <c r="I117" s="11">
        <f t="shared" si="23"/>
        <v>4225.9065088184307</v>
      </c>
      <c r="J117" s="11">
        <f t="shared" si="23"/>
        <v>4394.2378672443865</v>
      </c>
      <c r="K117" s="11">
        <f t="shared" si="23"/>
        <v>4505.7249352715207</v>
      </c>
      <c r="L117" s="11">
        <f t="shared" si="23"/>
        <v>4535.0705924885287</v>
      </c>
      <c r="M117" s="11">
        <f t="shared" si="23"/>
        <v>4481.5855389842854</v>
      </c>
      <c r="N117" s="11">
        <f t="shared" si="23"/>
        <v>4361.8050472917939</v>
      </c>
      <c r="O117" s="11">
        <f t="shared" si="23"/>
        <v>4198.1401529501836</v>
      </c>
      <c r="P117" s="11">
        <f t="shared" si="23"/>
        <v>4032.0336393538473</v>
      </c>
      <c r="Q117" s="11">
        <f t="shared" si="23"/>
        <v>3878.8752273306291</v>
      </c>
      <c r="R117" s="11">
        <f t="shared" si="23"/>
        <v>3740.6689737028851</v>
      </c>
      <c r="S117" s="11">
        <f t="shared" si="23"/>
        <v>3652.1288243534054</v>
      </c>
      <c r="T117" s="11">
        <f t="shared" si="23"/>
        <v>3613.4335532324444</v>
      </c>
      <c r="U117" s="11">
        <f t="shared" si="23"/>
        <v>3585.6615233268503</v>
      </c>
      <c r="V117" s="11">
        <f t="shared" si="23"/>
        <v>3562.5244782853124</v>
      </c>
      <c r="W117" s="11">
        <f t="shared" si="23"/>
        <v>3537.6418266596511</v>
      </c>
      <c r="X117" s="12">
        <f t="shared" si="23"/>
        <v>3508.6858502862724</v>
      </c>
    </row>
    <row r="118" spans="1:24" x14ac:dyDescent="0.2">
      <c r="A118" s="15" t="s">
        <v>12</v>
      </c>
      <c r="B118" s="62">
        <f t="shared" si="13"/>
        <v>2996.6642865195986</v>
      </c>
      <c r="C118" s="11">
        <f t="shared" si="13"/>
        <v>3074.2820562542101</v>
      </c>
      <c r="D118" s="11">
        <f t="shared" ref="D118:X118" si="24">D67/D$102*$B$102</f>
        <v>3163.9412631817013</v>
      </c>
      <c r="E118" s="11">
        <f t="shared" si="24"/>
        <v>3215.5360986272667</v>
      </c>
      <c r="F118" s="11">
        <f t="shared" si="24"/>
        <v>3239.3755123400433</v>
      </c>
      <c r="G118" s="11">
        <f t="shared" si="24"/>
        <v>3220.8979640612465</v>
      </c>
      <c r="H118" s="11">
        <f t="shared" si="24"/>
        <v>3175.6517192285551</v>
      </c>
      <c r="I118" s="11">
        <f t="shared" si="24"/>
        <v>3162.9720975903838</v>
      </c>
      <c r="J118" s="11">
        <f t="shared" si="24"/>
        <v>3203.3101609664209</v>
      </c>
      <c r="K118" s="11">
        <f t="shared" si="24"/>
        <v>3293.2322003691634</v>
      </c>
      <c r="L118" s="11">
        <f t="shared" si="24"/>
        <v>3447.1640651313878</v>
      </c>
      <c r="M118" s="11">
        <f t="shared" si="24"/>
        <v>3650.1936507039782</v>
      </c>
      <c r="N118" s="11">
        <f t="shared" si="24"/>
        <v>3844.8617507286313</v>
      </c>
      <c r="O118" s="11">
        <f t="shared" si="24"/>
        <v>4003.6798169406607</v>
      </c>
      <c r="P118" s="11">
        <f t="shared" si="24"/>
        <v>4113.4621677113291</v>
      </c>
      <c r="Q118" s="11">
        <f t="shared" si="24"/>
        <v>4150.9355725573923</v>
      </c>
      <c r="R118" s="11">
        <f t="shared" si="24"/>
        <v>4114.2633340629563</v>
      </c>
      <c r="S118" s="11">
        <f t="shared" si="24"/>
        <v>4017.2546051912695</v>
      </c>
      <c r="T118" s="11">
        <f t="shared" si="24"/>
        <v>3876.7530247230484</v>
      </c>
      <c r="U118" s="11">
        <f t="shared" si="24"/>
        <v>3730.2472248062822</v>
      </c>
      <c r="V118" s="11">
        <f t="shared" si="24"/>
        <v>3594.11112433983</v>
      </c>
      <c r="W118" s="11">
        <f t="shared" si="24"/>
        <v>3471.0111019785318</v>
      </c>
      <c r="X118" s="12">
        <f t="shared" si="24"/>
        <v>3393.3206424808936</v>
      </c>
    </row>
    <row r="119" spans="1:24" x14ac:dyDescent="0.2">
      <c r="A119" s="15" t="s">
        <v>13</v>
      </c>
      <c r="B119" s="62">
        <f t="shared" si="13"/>
        <v>2701.7845274683059</v>
      </c>
      <c r="C119" s="11">
        <f t="shared" si="13"/>
        <v>2605.288313608416</v>
      </c>
      <c r="D119" s="11">
        <f t="shared" ref="D119:X119" si="25">D68/D$102*$B$102</f>
        <v>2501.5272812859316</v>
      </c>
      <c r="E119" s="11">
        <f t="shared" si="25"/>
        <v>2410.6290525326508</v>
      </c>
      <c r="F119" s="11">
        <f t="shared" si="25"/>
        <v>2342.7181140660309</v>
      </c>
      <c r="G119" s="11">
        <f t="shared" si="25"/>
        <v>2335.0356951758827</v>
      </c>
      <c r="H119" s="11">
        <f t="shared" si="25"/>
        <v>2398.2727043532923</v>
      </c>
      <c r="I119" s="11">
        <f t="shared" si="25"/>
        <v>2471.678737264735</v>
      </c>
      <c r="J119" s="11">
        <f t="shared" si="25"/>
        <v>2515.5587432757343</v>
      </c>
      <c r="K119" s="11">
        <f t="shared" si="25"/>
        <v>2537.8559510409714</v>
      </c>
      <c r="L119" s="11">
        <f t="shared" si="25"/>
        <v>2527.2724146402657</v>
      </c>
      <c r="M119" s="11">
        <f t="shared" si="25"/>
        <v>2496.4333948924691</v>
      </c>
      <c r="N119" s="11">
        <f t="shared" si="25"/>
        <v>2491.5861719681579</v>
      </c>
      <c r="O119" s="11">
        <f t="shared" si="25"/>
        <v>2528.9188848620274</v>
      </c>
      <c r="P119" s="11">
        <f t="shared" si="25"/>
        <v>2606.9913625235599</v>
      </c>
      <c r="Q119" s="11">
        <f t="shared" si="25"/>
        <v>2737.5859631111261</v>
      </c>
      <c r="R119" s="11">
        <f t="shared" si="25"/>
        <v>2908.8808776647843</v>
      </c>
      <c r="S119" s="11">
        <f t="shared" si="25"/>
        <v>3074.8944587944475</v>
      </c>
      <c r="T119" s="11">
        <f t="shared" si="25"/>
        <v>3210.8960099422538</v>
      </c>
      <c r="U119" s="11">
        <f t="shared" si="25"/>
        <v>3305.1812382640064</v>
      </c>
      <c r="V119" s="11">
        <f t="shared" si="25"/>
        <v>3340.5684725202764</v>
      </c>
      <c r="W119" s="11">
        <f t="shared" si="25"/>
        <v>3316.1279964486007</v>
      </c>
      <c r="X119" s="12">
        <f t="shared" si="25"/>
        <v>3242.6475716658806</v>
      </c>
    </row>
    <row r="120" spans="1:24" x14ac:dyDescent="0.2">
      <c r="A120" s="15" t="s">
        <v>14</v>
      </c>
      <c r="B120" s="62">
        <f t="shared" si="13"/>
        <v>2232.1142187688351</v>
      </c>
      <c r="C120" s="11">
        <f t="shared" si="13"/>
        <v>2217.1652476090494</v>
      </c>
      <c r="D120" s="11">
        <f t="shared" ref="D120:X120" si="26">D69/D$102*$B$102</f>
        <v>2202.957691730358</v>
      </c>
      <c r="E120" s="11">
        <f t="shared" si="26"/>
        <v>2178.0915004791691</v>
      </c>
      <c r="F120" s="11">
        <f t="shared" si="26"/>
        <v>2142.4561856320493</v>
      </c>
      <c r="G120" s="11">
        <f t="shared" si="26"/>
        <v>2090.1849810406416</v>
      </c>
      <c r="H120" s="11">
        <f t="shared" si="26"/>
        <v>2018.7775501994431</v>
      </c>
      <c r="I120" s="11">
        <f t="shared" si="26"/>
        <v>1942.7036547382661</v>
      </c>
      <c r="J120" s="11">
        <f t="shared" si="26"/>
        <v>1877.0923820375324</v>
      </c>
      <c r="K120" s="11">
        <f t="shared" si="26"/>
        <v>1829.5479766170167</v>
      </c>
      <c r="L120" s="11">
        <f t="shared" si="26"/>
        <v>1828.9477407774657</v>
      </c>
      <c r="M120" s="11">
        <f t="shared" si="26"/>
        <v>1883.7108123181861</v>
      </c>
      <c r="N120" s="11">
        <f t="shared" si="26"/>
        <v>1946.1522358724501</v>
      </c>
      <c r="O120" s="11">
        <f t="shared" si="26"/>
        <v>1985.5026017163759</v>
      </c>
      <c r="P120" s="11">
        <f t="shared" si="26"/>
        <v>2008.9348980402933</v>
      </c>
      <c r="Q120" s="11">
        <f t="shared" si="26"/>
        <v>2007.6751992456491</v>
      </c>
      <c r="R120" s="11">
        <f t="shared" si="26"/>
        <v>1991.4522258891416</v>
      </c>
      <c r="S120" s="11">
        <f t="shared" si="26"/>
        <v>1996.5199070361512</v>
      </c>
      <c r="T120" s="11">
        <f t="shared" si="26"/>
        <v>2034.1093898957906</v>
      </c>
      <c r="U120" s="11">
        <f t="shared" si="26"/>
        <v>2102.8611189851708</v>
      </c>
      <c r="V120" s="11">
        <f t="shared" si="26"/>
        <v>2213.5630475690573</v>
      </c>
      <c r="W120" s="11">
        <f t="shared" si="26"/>
        <v>2357.2128157475172</v>
      </c>
      <c r="X120" s="12">
        <f t="shared" si="26"/>
        <v>2496.593842500246</v>
      </c>
    </row>
    <row r="121" spans="1:24" x14ac:dyDescent="0.2">
      <c r="A121" s="15" t="s">
        <v>15</v>
      </c>
      <c r="B121" s="62">
        <f t="shared" si="13"/>
        <v>1660.4547935215292</v>
      </c>
      <c r="C121" s="11">
        <f t="shared" si="13"/>
        <v>1708.5005500249699</v>
      </c>
      <c r="D121" s="11">
        <f t="shared" ref="D121:X121" si="27">D70/D$102*$B$102</f>
        <v>1757.976805890662</v>
      </c>
      <c r="E121" s="11">
        <f t="shared" si="27"/>
        <v>1784.863392159087</v>
      </c>
      <c r="F121" s="11">
        <f t="shared" si="27"/>
        <v>1773.7652860738726</v>
      </c>
      <c r="G121" s="11">
        <f t="shared" si="27"/>
        <v>1759.9515373044919</v>
      </c>
      <c r="H121" s="11">
        <f t="shared" si="27"/>
        <v>1753.2257998960781</v>
      </c>
      <c r="I121" s="11">
        <f t="shared" si="27"/>
        <v>1746.8703032878932</v>
      </c>
      <c r="J121" s="11">
        <f t="shared" si="27"/>
        <v>1733.1814967263099</v>
      </c>
      <c r="K121" s="11">
        <f t="shared" si="27"/>
        <v>1710.8838676627543</v>
      </c>
      <c r="L121" s="11">
        <f t="shared" si="27"/>
        <v>1674.7386358686977</v>
      </c>
      <c r="M121" s="11">
        <f t="shared" si="27"/>
        <v>1622.6830679392706</v>
      </c>
      <c r="N121" s="11">
        <f t="shared" si="27"/>
        <v>1566.7734185114732</v>
      </c>
      <c r="O121" s="11">
        <f t="shared" si="27"/>
        <v>1519.7174689635333</v>
      </c>
      <c r="P121" s="11">
        <f t="shared" si="27"/>
        <v>1488.1183326781634</v>
      </c>
      <c r="Q121" s="11">
        <f t="shared" si="27"/>
        <v>1495.4348974341149</v>
      </c>
      <c r="R121" s="11">
        <f t="shared" si="27"/>
        <v>1548.3547653858398</v>
      </c>
      <c r="S121" s="11">
        <f t="shared" si="27"/>
        <v>1607.6820672371171</v>
      </c>
      <c r="T121" s="11">
        <f t="shared" si="27"/>
        <v>1646.825964591914</v>
      </c>
      <c r="U121" s="11">
        <f t="shared" si="27"/>
        <v>1671.3240761012605</v>
      </c>
      <c r="V121" s="11">
        <f t="shared" si="27"/>
        <v>1675.0063955324295</v>
      </c>
      <c r="W121" s="11">
        <f t="shared" si="27"/>
        <v>1666.5132257761795</v>
      </c>
      <c r="X121" s="12">
        <f t="shared" si="27"/>
        <v>1675.9097948800229</v>
      </c>
    </row>
    <row r="122" spans="1:24" x14ac:dyDescent="0.2">
      <c r="A122" s="15" t="s">
        <v>16</v>
      </c>
      <c r="B122" s="62">
        <f t="shared" si="13"/>
        <v>1242.3256523464631</v>
      </c>
      <c r="C122" s="11">
        <f t="shared" si="13"/>
        <v>1326.4530386752217</v>
      </c>
      <c r="D122" s="11">
        <f t="shared" ref="D122:X122" si="28">D71/D$102*$B$102</f>
        <v>1385.1745836638631</v>
      </c>
      <c r="E122" s="11">
        <f t="shared" si="28"/>
        <v>1457.8570037573684</v>
      </c>
      <c r="F122" s="11">
        <f t="shared" si="28"/>
        <v>1569.1762867828525</v>
      </c>
      <c r="G122" s="11">
        <f t="shared" si="28"/>
        <v>1657.7398643753031</v>
      </c>
      <c r="H122" s="11">
        <f t="shared" si="28"/>
        <v>1712.2120131884583</v>
      </c>
      <c r="I122" s="11">
        <f t="shared" si="28"/>
        <v>1766.4542783354736</v>
      </c>
      <c r="J122" s="11">
        <f t="shared" si="28"/>
        <v>1800.7064179599845</v>
      </c>
      <c r="K122" s="11">
        <f t="shared" si="28"/>
        <v>1798.6148105425118</v>
      </c>
      <c r="L122" s="11">
        <f t="shared" si="28"/>
        <v>1793.5564247161217</v>
      </c>
      <c r="M122" s="11">
        <f t="shared" si="28"/>
        <v>1794.9128829951933</v>
      </c>
      <c r="N122" s="11">
        <f t="shared" si="28"/>
        <v>1796.41135028498</v>
      </c>
      <c r="O122" s="11">
        <f t="shared" si="28"/>
        <v>1790.8594342244814</v>
      </c>
      <c r="P122" s="11">
        <f t="shared" si="28"/>
        <v>1777.220520722394</v>
      </c>
      <c r="Q122" s="11">
        <f t="shared" si="28"/>
        <v>1749.3357284039203</v>
      </c>
      <c r="R122" s="11">
        <f t="shared" si="28"/>
        <v>1704.3639463309626</v>
      </c>
      <c r="S122" s="11">
        <f t="shared" si="28"/>
        <v>1655.3450810653862</v>
      </c>
      <c r="T122" s="11">
        <f t="shared" si="28"/>
        <v>1614.8799520163116</v>
      </c>
      <c r="U122" s="11">
        <f t="shared" si="28"/>
        <v>1589.6040130139754</v>
      </c>
      <c r="V122" s="11">
        <f t="shared" si="28"/>
        <v>1605.5258972829151</v>
      </c>
      <c r="W122" s="11">
        <f t="shared" si="28"/>
        <v>1669.908168435782</v>
      </c>
      <c r="X122" s="12">
        <f t="shared" si="28"/>
        <v>1740.3203506088951</v>
      </c>
    </row>
    <row r="123" spans="1:24" x14ac:dyDescent="0.2">
      <c r="A123" s="15" t="s">
        <v>17</v>
      </c>
      <c r="B123" s="62">
        <f t="shared" si="13"/>
        <v>759.54705672007753</v>
      </c>
      <c r="C123" s="11">
        <f t="shared" si="13"/>
        <v>773.69078208318456</v>
      </c>
      <c r="D123" s="11">
        <f t="shared" ref="D123:X123" si="29">D72/D$102*$B$102</f>
        <v>806.84949826650916</v>
      </c>
      <c r="E123" s="11">
        <f t="shared" si="29"/>
        <v>854.96056322182415</v>
      </c>
      <c r="F123" s="11">
        <f t="shared" si="29"/>
        <v>905.85961235390664</v>
      </c>
      <c r="G123" s="11">
        <f t="shared" si="29"/>
        <v>969.02581126019857</v>
      </c>
      <c r="H123" s="11">
        <f t="shared" si="29"/>
        <v>1040.9426669619659</v>
      </c>
      <c r="I123" s="11">
        <f t="shared" si="29"/>
        <v>1092.4458135981749</v>
      </c>
      <c r="J123" s="11">
        <f t="shared" si="29"/>
        <v>1157.794938816467</v>
      </c>
      <c r="K123" s="11">
        <f t="shared" si="29"/>
        <v>1255.5293963915942</v>
      </c>
      <c r="L123" s="11">
        <f t="shared" si="29"/>
        <v>1334.902578501891</v>
      </c>
      <c r="M123" s="11">
        <f t="shared" si="29"/>
        <v>1386.2658762341905</v>
      </c>
      <c r="N123" s="11">
        <f t="shared" si="29"/>
        <v>1436.1051066818422</v>
      </c>
      <c r="O123" s="11">
        <f t="shared" si="29"/>
        <v>1471.3944124139166</v>
      </c>
      <c r="P123" s="11">
        <f t="shared" si="29"/>
        <v>1480.5316850022571</v>
      </c>
      <c r="Q123" s="11">
        <f t="shared" si="29"/>
        <v>1487.945047066049</v>
      </c>
      <c r="R123" s="11">
        <f t="shared" si="29"/>
        <v>1500.0376267658651</v>
      </c>
      <c r="S123" s="11">
        <f t="shared" si="29"/>
        <v>1512.2517748925702</v>
      </c>
      <c r="T123" s="11">
        <f t="shared" si="29"/>
        <v>1517.9749843177983</v>
      </c>
      <c r="U123" s="11">
        <f t="shared" si="29"/>
        <v>1515.3967080728819</v>
      </c>
      <c r="V123" s="11">
        <f t="shared" si="29"/>
        <v>1499.2727081809667</v>
      </c>
      <c r="W123" s="11">
        <f t="shared" si="29"/>
        <v>1467.1516252224712</v>
      </c>
      <c r="X123" s="12">
        <f t="shared" si="29"/>
        <v>1431.5869087910623</v>
      </c>
    </row>
    <row r="124" spans="1:24" x14ac:dyDescent="0.2">
      <c r="A124" s="15" t="s">
        <v>18</v>
      </c>
      <c r="B124" s="62">
        <f t="shared" si="13"/>
        <v>533.3466370595454</v>
      </c>
      <c r="C124" s="11">
        <f t="shared" si="13"/>
        <v>537.17274010104961</v>
      </c>
      <c r="D124" s="11">
        <f t="shared" ref="D124:X124" si="30">D73/D$102*$B$102</f>
        <v>537.53846020699552</v>
      </c>
      <c r="E124" s="11">
        <f t="shared" si="30"/>
        <v>534.22813287116321</v>
      </c>
      <c r="F124" s="11">
        <f t="shared" si="30"/>
        <v>531.85767035081415</v>
      </c>
      <c r="G124" s="11">
        <f t="shared" si="30"/>
        <v>537.96681147954837</v>
      </c>
      <c r="H124" s="11">
        <f t="shared" si="30"/>
        <v>553.88008888187596</v>
      </c>
      <c r="I124" s="11">
        <f t="shared" si="30"/>
        <v>584.22881914382242</v>
      </c>
      <c r="J124" s="11">
        <f t="shared" si="30"/>
        <v>625.83809716153871</v>
      </c>
      <c r="K124" s="11">
        <f t="shared" si="30"/>
        <v>668.66343462259942</v>
      </c>
      <c r="L124" s="11">
        <f t="shared" si="30"/>
        <v>721.5095479228728</v>
      </c>
      <c r="M124" s="11">
        <f t="shared" si="30"/>
        <v>781.51752335505864</v>
      </c>
      <c r="N124" s="11">
        <f t="shared" si="30"/>
        <v>825.6024164204988</v>
      </c>
      <c r="O124" s="11">
        <f t="shared" si="30"/>
        <v>882.91252826070968</v>
      </c>
      <c r="P124" s="11">
        <f t="shared" si="30"/>
        <v>967.64464952543358</v>
      </c>
      <c r="Q124" s="11">
        <f t="shared" si="30"/>
        <v>1038.2224468938171</v>
      </c>
      <c r="R124" s="11">
        <f t="shared" si="30"/>
        <v>1086.2932027358679</v>
      </c>
      <c r="S124" s="11">
        <f t="shared" si="30"/>
        <v>1131.7639317991693</v>
      </c>
      <c r="T124" s="11">
        <f t="shared" si="30"/>
        <v>1167.2900700509419</v>
      </c>
      <c r="U124" s="11">
        <f t="shared" si="30"/>
        <v>1184.7247883432224</v>
      </c>
      <c r="V124" s="11">
        <f t="shared" si="30"/>
        <v>1200.3881533553947</v>
      </c>
      <c r="W124" s="11">
        <f t="shared" si="30"/>
        <v>1218.2805937186567</v>
      </c>
      <c r="X124" s="12">
        <f t="shared" si="30"/>
        <v>1235.9432041563625</v>
      </c>
    </row>
    <row r="125" spans="1:24" x14ac:dyDescent="0.2">
      <c r="A125" s="15" t="s">
        <v>19</v>
      </c>
      <c r="B125" s="62">
        <f t="shared" si="13"/>
        <v>177.31468881328794</v>
      </c>
      <c r="C125" s="11">
        <f t="shared" si="13"/>
        <v>188.10267261315059</v>
      </c>
      <c r="D125" s="11">
        <f t="shared" ref="D125:X125" si="31">D74/D$102*$B$102</f>
        <v>200.79018512608963</v>
      </c>
      <c r="E125" s="11">
        <f t="shared" si="31"/>
        <v>212.28907015716246</v>
      </c>
      <c r="F125" s="11">
        <f t="shared" si="31"/>
        <v>221.80409931025466</v>
      </c>
      <c r="G125" s="11">
        <f t="shared" si="31"/>
        <v>228.04937323806351</v>
      </c>
      <c r="H125" s="11">
        <f t="shared" si="31"/>
        <v>231.22523057160245</v>
      </c>
      <c r="I125" s="11">
        <f t="shared" si="31"/>
        <v>233.1911478230478</v>
      </c>
      <c r="J125" s="11">
        <f t="shared" si="31"/>
        <v>234.14433329372508</v>
      </c>
      <c r="K125" s="11">
        <f t="shared" si="31"/>
        <v>235.84833021020162</v>
      </c>
      <c r="L125" s="11">
        <f t="shared" si="31"/>
        <v>241.83069968392732</v>
      </c>
      <c r="M125" s="11">
        <f t="shared" si="31"/>
        <v>252.46333690229028</v>
      </c>
      <c r="N125" s="11">
        <f t="shared" si="31"/>
        <v>270.38810885321982</v>
      </c>
      <c r="O125" s="11">
        <f t="shared" si="31"/>
        <v>293.57470487917806</v>
      </c>
      <c r="P125" s="11">
        <f t="shared" si="31"/>
        <v>316.82367820632368</v>
      </c>
      <c r="Q125" s="11">
        <f t="shared" si="31"/>
        <v>345.79126394902636</v>
      </c>
      <c r="R125" s="11">
        <f t="shared" si="31"/>
        <v>378.82740204635979</v>
      </c>
      <c r="S125" s="11">
        <f t="shared" si="31"/>
        <v>403.5918579205337</v>
      </c>
      <c r="T125" s="11">
        <f t="shared" si="31"/>
        <v>436.70658070758651</v>
      </c>
      <c r="U125" s="11">
        <f t="shared" si="31"/>
        <v>484.80923661828382</v>
      </c>
      <c r="V125" s="11">
        <f t="shared" si="31"/>
        <v>524.69898138217161</v>
      </c>
      <c r="W125" s="11">
        <f t="shared" si="31"/>
        <v>551.85780852001142</v>
      </c>
      <c r="X125" s="12">
        <f t="shared" si="31"/>
        <v>576.59844042261329</v>
      </c>
    </row>
    <row r="126" spans="1:24" x14ac:dyDescent="0.2">
      <c r="A126" s="15" t="s">
        <v>20</v>
      </c>
      <c r="B126" s="62">
        <f t="shared" si="13"/>
        <v>22.465988779803649</v>
      </c>
      <c r="C126" s="11">
        <f t="shared" si="13"/>
        <v>25.050897777605655</v>
      </c>
      <c r="D126" s="11">
        <f t="shared" ref="D126:X126" si="32">D75/D$102*$B$102</f>
        <v>27.078503158747285</v>
      </c>
      <c r="E126" s="11">
        <f t="shared" si="32"/>
        <v>28.995850921176253</v>
      </c>
      <c r="F126" s="11">
        <f t="shared" si="32"/>
        <v>30.997312935909466</v>
      </c>
      <c r="G126" s="11">
        <f t="shared" si="32"/>
        <v>33.300172107417552</v>
      </c>
      <c r="H126" s="11">
        <f t="shared" si="32"/>
        <v>35.764608321667744</v>
      </c>
      <c r="I126" s="11">
        <f t="shared" si="32"/>
        <v>38.492047651396724</v>
      </c>
      <c r="J126" s="11">
        <f t="shared" si="32"/>
        <v>41.133614481005154</v>
      </c>
      <c r="K126" s="11">
        <f t="shared" si="32"/>
        <v>43.370693922998626</v>
      </c>
      <c r="L126" s="11">
        <f t="shared" si="32"/>
        <v>44.932498083150165</v>
      </c>
      <c r="M126" s="11">
        <f t="shared" si="32"/>
        <v>45.899051539843661</v>
      </c>
      <c r="N126" s="11">
        <f t="shared" si="32"/>
        <v>46.756301076314735</v>
      </c>
      <c r="O126" s="11">
        <f t="shared" si="32"/>
        <v>47.492334177230582</v>
      </c>
      <c r="P126" s="11">
        <f t="shared" si="32"/>
        <v>48.51217050025523</v>
      </c>
      <c r="Q126" s="11">
        <f t="shared" si="32"/>
        <v>50.613320917487442</v>
      </c>
      <c r="R126" s="11">
        <f t="shared" si="32"/>
        <v>53.780735510815838</v>
      </c>
      <c r="S126" s="11">
        <f t="shared" si="32"/>
        <v>58.734106357186214</v>
      </c>
      <c r="T126" s="11">
        <f t="shared" si="32"/>
        <v>64.798162125034409</v>
      </c>
      <c r="U126" s="11">
        <f t="shared" si="32"/>
        <v>70.622162415716105</v>
      </c>
      <c r="V126" s="11">
        <f t="shared" si="32"/>
        <v>77.983628769985614</v>
      </c>
      <c r="W126" s="11">
        <f t="shared" si="32"/>
        <v>86.373299145360107</v>
      </c>
      <c r="X126" s="12">
        <f t="shared" si="32"/>
        <v>92.563691455381033</v>
      </c>
    </row>
    <row r="127" spans="1:24" x14ac:dyDescent="0.2">
      <c r="A127" s="15" t="s">
        <v>21</v>
      </c>
      <c r="B127" s="63">
        <f t="shared" si="13"/>
        <v>3.2699999999999996</v>
      </c>
      <c r="C127" s="48">
        <f t="shared" si="13"/>
        <v>2.8561743188584767</v>
      </c>
      <c r="D127" s="48">
        <f t="shared" ref="D127:X127" si="33">D76/D$102*$B$102</f>
        <v>2.5551489350026015</v>
      </c>
      <c r="E127" s="48">
        <f t="shared" si="33"/>
        <v>2.9460798867294029</v>
      </c>
      <c r="F127" s="48">
        <f t="shared" si="33"/>
        <v>3.4302474194169559</v>
      </c>
      <c r="G127" s="48">
        <f t="shared" si="33"/>
        <v>3.9388897139455255</v>
      </c>
      <c r="H127" s="48">
        <f t="shared" si="33"/>
        <v>4.3758369780612005</v>
      </c>
      <c r="I127" s="48">
        <f t="shared" si="33"/>
        <v>4.7132997934287921</v>
      </c>
      <c r="J127" s="48">
        <f t="shared" si="33"/>
        <v>5.1152416987195872</v>
      </c>
      <c r="K127" s="48">
        <f t="shared" si="33"/>
        <v>5.560901951401009</v>
      </c>
      <c r="L127" s="48">
        <f t="shared" si="33"/>
        <v>6.0601991391792325</v>
      </c>
      <c r="M127" s="48">
        <f t="shared" si="33"/>
        <v>6.6050870763805003</v>
      </c>
      <c r="N127" s="48">
        <f t="shared" si="33"/>
        <v>7.1954284615976061</v>
      </c>
      <c r="O127" s="48">
        <f t="shared" si="33"/>
        <v>7.7555095704914532</v>
      </c>
      <c r="P127" s="48">
        <f t="shared" si="33"/>
        <v>8.2786433943225717</v>
      </c>
      <c r="Q127" s="48">
        <f t="shared" si="33"/>
        <v>8.6824043275618532</v>
      </c>
      <c r="R127" s="48">
        <f t="shared" si="33"/>
        <v>8.9691438057010124</v>
      </c>
      <c r="S127" s="48">
        <f t="shared" si="33"/>
        <v>9.2698200945241034</v>
      </c>
      <c r="T127" s="48">
        <f t="shared" si="33"/>
        <v>9.5300915366015317</v>
      </c>
      <c r="U127" s="48">
        <f t="shared" si="33"/>
        <v>9.88025260140863</v>
      </c>
      <c r="V127" s="48">
        <f t="shared" si="33"/>
        <v>10.483840097061494</v>
      </c>
      <c r="W127" s="48">
        <f t="shared" si="33"/>
        <v>11.315524917771022</v>
      </c>
      <c r="X127" s="64">
        <f t="shared" si="33"/>
        <v>12.562073469215257</v>
      </c>
    </row>
    <row r="128" spans="1:24" x14ac:dyDescent="0.2">
      <c r="A128" s="16" t="s">
        <v>24</v>
      </c>
      <c r="B128" s="18">
        <f>SUM(B107:B127)</f>
        <v>46983.061510316133</v>
      </c>
      <c r="C128" s="18">
        <f>SUM(C107:C127)</f>
        <v>46906.60013858696</v>
      </c>
      <c r="D128" s="18">
        <f t="shared" ref="D128:X128" si="34">SUM(D107:D127)</f>
        <v>46787.994075869305</v>
      </c>
      <c r="E128" s="18">
        <f t="shared" si="34"/>
        <v>46665.023544871954</v>
      </c>
      <c r="F128" s="18">
        <f t="shared" si="34"/>
        <v>46531.955987292866</v>
      </c>
      <c r="G128" s="18">
        <f t="shared" si="34"/>
        <v>46398.722100742008</v>
      </c>
      <c r="H128" s="18">
        <f t="shared" si="34"/>
        <v>46269.147898445313</v>
      </c>
      <c r="I128" s="18">
        <f t="shared" si="34"/>
        <v>46146.227006307912</v>
      </c>
      <c r="J128" s="18">
        <f t="shared" si="34"/>
        <v>46027.78550957729</v>
      </c>
      <c r="K128" s="18">
        <f t="shared" si="34"/>
        <v>45901.431768296505</v>
      </c>
      <c r="L128" s="18">
        <f t="shared" si="34"/>
        <v>45765.875777653739</v>
      </c>
      <c r="M128" s="18">
        <f t="shared" si="34"/>
        <v>45625.534396408519</v>
      </c>
      <c r="N128" s="18">
        <f t="shared" si="34"/>
        <v>45478.43888228546</v>
      </c>
      <c r="O128" s="18">
        <f t="shared" si="34"/>
        <v>45334.660818506803</v>
      </c>
      <c r="P128" s="18">
        <f t="shared" si="34"/>
        <v>45204.081004324602</v>
      </c>
      <c r="Q128" s="18">
        <f t="shared" si="34"/>
        <v>45075.565835638001</v>
      </c>
      <c r="R128" s="18">
        <f t="shared" si="34"/>
        <v>44949.332888264653</v>
      </c>
      <c r="S128" s="18">
        <f t="shared" si="34"/>
        <v>44836.047864445492</v>
      </c>
      <c r="T128" s="18">
        <f t="shared" si="34"/>
        <v>44712.597467365616</v>
      </c>
      <c r="U128" s="18">
        <f t="shared" si="34"/>
        <v>44579.010380979453</v>
      </c>
      <c r="V128" s="18">
        <f t="shared" si="34"/>
        <v>44456.538615101628</v>
      </c>
      <c r="W128" s="18">
        <f t="shared" si="34"/>
        <v>44356.182655692144</v>
      </c>
      <c r="X128" s="18">
        <f t="shared" si="34"/>
        <v>44284.651859319936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5">D105</f>
        <v>2020</v>
      </c>
      <c r="E129" s="7">
        <f t="shared" si="35"/>
        <v>2021</v>
      </c>
      <c r="F129" s="7">
        <f t="shared" si="35"/>
        <v>2022</v>
      </c>
      <c r="G129" s="7">
        <f t="shared" si="35"/>
        <v>2023</v>
      </c>
      <c r="H129" s="7">
        <f t="shared" si="35"/>
        <v>2024</v>
      </c>
      <c r="I129" s="7">
        <f t="shared" si="35"/>
        <v>2025</v>
      </c>
      <c r="J129" s="7">
        <f t="shared" si="35"/>
        <v>2026</v>
      </c>
      <c r="K129" s="7">
        <f t="shared" si="35"/>
        <v>2027</v>
      </c>
      <c r="L129" s="7">
        <f t="shared" si="35"/>
        <v>2028</v>
      </c>
      <c r="M129" s="7">
        <f t="shared" si="35"/>
        <v>2029</v>
      </c>
      <c r="N129" s="7">
        <f t="shared" si="35"/>
        <v>2030</v>
      </c>
      <c r="O129" s="7">
        <f t="shared" si="35"/>
        <v>2031</v>
      </c>
      <c r="P129" s="7">
        <f t="shared" si="35"/>
        <v>2032</v>
      </c>
      <c r="Q129" s="7">
        <f t="shared" si="35"/>
        <v>2033</v>
      </c>
      <c r="R129" s="7">
        <f t="shared" si="35"/>
        <v>2034</v>
      </c>
      <c r="S129" s="7">
        <f t="shared" si="35"/>
        <v>2035</v>
      </c>
      <c r="T129" s="7">
        <f t="shared" si="35"/>
        <v>2036</v>
      </c>
      <c r="U129" s="7">
        <f t="shared" si="35"/>
        <v>2037</v>
      </c>
      <c r="V129" s="7">
        <f t="shared" si="35"/>
        <v>2038</v>
      </c>
      <c r="W129" s="7">
        <f t="shared" si="35"/>
        <v>2039</v>
      </c>
      <c r="X129" s="7">
        <f t="shared" si="35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132.55334237401874</v>
      </c>
      <c r="C131" s="60">
        <f>C80/C$102*$B$102</f>
        <v>129.31784706495864</v>
      </c>
      <c r="D131" s="60">
        <f t="shared" ref="D131:X131" si="36">D80/D$102*$B$102</f>
        <v>126.86456346881583</v>
      </c>
      <c r="E131" s="60">
        <f t="shared" si="36"/>
        <v>126.01949161739887</v>
      </c>
      <c r="F131" s="60">
        <f t="shared" si="36"/>
        <v>126.55991852340074</v>
      </c>
      <c r="G131" s="60">
        <f t="shared" si="36"/>
        <v>127.13250266178981</v>
      </c>
      <c r="H131" s="60">
        <f t="shared" si="36"/>
        <v>127.14719424870067</v>
      </c>
      <c r="I131" s="60">
        <f t="shared" si="36"/>
        <v>126.39738641097611</v>
      </c>
      <c r="J131" s="60">
        <f t="shared" si="36"/>
        <v>124.96619689057891</v>
      </c>
      <c r="K131" s="60">
        <f t="shared" si="36"/>
        <v>122.73620788651841</v>
      </c>
      <c r="L131" s="60">
        <f t="shared" si="36"/>
        <v>120.12964413869965</v>
      </c>
      <c r="M131" s="60">
        <f t="shared" si="36"/>
        <v>117.57090147968218</v>
      </c>
      <c r="N131" s="60">
        <f t="shared" si="36"/>
        <v>115.07101370670237</v>
      </c>
      <c r="O131" s="60">
        <f t="shared" si="36"/>
        <v>112.66160045890604</v>
      </c>
      <c r="P131" s="60">
        <f t="shared" si="36"/>
        <v>110.41547280005703</v>
      </c>
      <c r="Q131" s="60">
        <f t="shared" si="36"/>
        <v>108.39728038579226</v>
      </c>
      <c r="R131" s="60">
        <f t="shared" si="36"/>
        <v>106.67344892841975</v>
      </c>
      <c r="S131" s="60">
        <f t="shared" si="36"/>
        <v>105.28222197233917</v>
      </c>
      <c r="T131" s="60">
        <f t="shared" si="36"/>
        <v>104.17630375892432</v>
      </c>
      <c r="U131" s="60">
        <f t="shared" si="36"/>
        <v>103.38502568974229</v>
      </c>
      <c r="V131" s="60">
        <f t="shared" si="36"/>
        <v>102.98701266722902</v>
      </c>
      <c r="W131" s="60">
        <f t="shared" si="36"/>
        <v>103.01846150440113</v>
      </c>
      <c r="X131" s="61">
        <f t="shared" si="36"/>
        <v>103.47354990459684</v>
      </c>
    </row>
    <row r="132" spans="1:24" x14ac:dyDescent="0.2">
      <c r="A132" s="15" t="s">
        <v>2</v>
      </c>
      <c r="B132" s="62">
        <f t="shared" ref="B132:C151" si="37">B81/B$102*$B$102</f>
        <v>601.6307865740572</v>
      </c>
      <c r="C132" s="11">
        <f t="shared" si="37"/>
        <v>629.17705500572833</v>
      </c>
      <c r="D132" s="11">
        <f t="shared" ref="D132:X132" si="38">D81/D$102*$B$102</f>
        <v>649.63104332374883</v>
      </c>
      <c r="E132" s="11">
        <f t="shared" si="38"/>
        <v>656.93643689654311</v>
      </c>
      <c r="F132" s="11">
        <f t="shared" si="38"/>
        <v>650.09910972940872</v>
      </c>
      <c r="G132" s="11">
        <f t="shared" si="38"/>
        <v>634.97912181196489</v>
      </c>
      <c r="H132" s="11">
        <f t="shared" si="38"/>
        <v>619.37619198646246</v>
      </c>
      <c r="I132" s="11">
        <f t="shared" si="38"/>
        <v>607.73052512093409</v>
      </c>
      <c r="J132" s="11">
        <f t="shared" si="38"/>
        <v>604.0750766804556</v>
      </c>
      <c r="K132" s="11">
        <f t="shared" si="38"/>
        <v>607.09251646680127</v>
      </c>
      <c r="L132" s="11">
        <f t="shared" si="38"/>
        <v>610.2612387161962</v>
      </c>
      <c r="M132" s="11">
        <f t="shared" si="38"/>
        <v>610.80600290468988</v>
      </c>
      <c r="N132" s="11">
        <f t="shared" si="38"/>
        <v>607.74910397373185</v>
      </c>
      <c r="O132" s="11">
        <f t="shared" si="38"/>
        <v>601.57930513473877</v>
      </c>
      <c r="P132" s="11">
        <f t="shared" si="38"/>
        <v>591.93642063573941</v>
      </c>
      <c r="Q132" s="11">
        <f t="shared" si="38"/>
        <v>580.75447809298839</v>
      </c>
      <c r="R132" s="11">
        <f t="shared" si="38"/>
        <v>569.92347462521889</v>
      </c>
      <c r="S132" s="11">
        <f t="shared" si="38"/>
        <v>559.43543945089277</v>
      </c>
      <c r="T132" s="11">
        <f t="shared" si="38"/>
        <v>549.00918635240578</v>
      </c>
      <c r="U132" s="11">
        <f t="shared" si="38"/>
        <v>538.88416686978496</v>
      </c>
      <c r="V132" s="11">
        <f t="shared" si="38"/>
        <v>529.65135601549332</v>
      </c>
      <c r="W132" s="11">
        <f t="shared" si="38"/>
        <v>521.73847149615642</v>
      </c>
      <c r="X132" s="12">
        <f t="shared" si="38"/>
        <v>515.38785483040078</v>
      </c>
    </row>
    <row r="133" spans="1:24" x14ac:dyDescent="0.2">
      <c r="A133" s="15" t="s">
        <v>3</v>
      </c>
      <c r="B133" s="62">
        <f t="shared" si="37"/>
        <v>1507.8854994233725</v>
      </c>
      <c r="C133" s="11">
        <f t="shared" si="37"/>
        <v>1520.8560119662293</v>
      </c>
      <c r="D133" s="11">
        <f t="shared" ref="D133:X133" si="39">D82/D$102*$B$102</f>
        <v>1546.3878746320822</v>
      </c>
      <c r="E133" s="11">
        <f t="shared" si="39"/>
        <v>1587.1543550862189</v>
      </c>
      <c r="F133" s="11">
        <f t="shared" si="39"/>
        <v>1648.6497166595307</v>
      </c>
      <c r="G133" s="11">
        <f t="shared" si="39"/>
        <v>1728.9692637060789</v>
      </c>
      <c r="H133" s="11">
        <f t="shared" si="39"/>
        <v>1806.5891889936815</v>
      </c>
      <c r="I133" s="11">
        <f t="shared" si="39"/>
        <v>1864.6491316076226</v>
      </c>
      <c r="J133" s="11">
        <f t="shared" si="39"/>
        <v>1886.504438193276</v>
      </c>
      <c r="K133" s="11">
        <f t="shared" si="39"/>
        <v>1868.4265459728651</v>
      </c>
      <c r="L133" s="11">
        <f t="shared" si="39"/>
        <v>1826.7402407739978</v>
      </c>
      <c r="M133" s="11">
        <f t="shared" si="39"/>
        <v>1783.7074279633014</v>
      </c>
      <c r="N133" s="11">
        <f t="shared" si="39"/>
        <v>1752.034103369723</v>
      </c>
      <c r="O133" s="11">
        <f t="shared" si="39"/>
        <v>1743.5285495120315</v>
      </c>
      <c r="P133" s="11">
        <f t="shared" si="39"/>
        <v>1755.1434092420307</v>
      </c>
      <c r="Q133" s="11">
        <f t="shared" si="39"/>
        <v>1768.1557586904146</v>
      </c>
      <c r="R133" s="11">
        <f t="shared" si="39"/>
        <v>1774.2261173900356</v>
      </c>
      <c r="S133" s="11">
        <f t="shared" si="39"/>
        <v>1770.3231999591133</v>
      </c>
      <c r="T133" s="11">
        <f t="shared" si="39"/>
        <v>1756.3948096405827</v>
      </c>
      <c r="U133" s="11">
        <f t="shared" si="39"/>
        <v>1730.9273544565942</v>
      </c>
      <c r="V133" s="11">
        <f t="shared" si="39"/>
        <v>1700.3433882395843</v>
      </c>
      <c r="W133" s="11">
        <f t="shared" si="39"/>
        <v>1670.432684518827</v>
      </c>
      <c r="X133" s="12">
        <f t="shared" si="39"/>
        <v>1641.3445585860429</v>
      </c>
    </row>
    <row r="134" spans="1:24" x14ac:dyDescent="0.2">
      <c r="A134" s="15" t="s">
        <v>4</v>
      </c>
      <c r="B134" s="62">
        <f t="shared" si="37"/>
        <v>2805.3698796722992</v>
      </c>
      <c r="C134" s="11">
        <f t="shared" si="37"/>
        <v>2674.3308125560193</v>
      </c>
      <c r="D134" s="11">
        <f t="shared" ref="D134:X134" si="40">D83/D$102*$B$102</f>
        <v>2605.7358670968983</v>
      </c>
      <c r="E134" s="11">
        <f t="shared" si="40"/>
        <v>2576.7869038963163</v>
      </c>
      <c r="F134" s="11">
        <f t="shared" si="40"/>
        <v>2567.9407509143648</v>
      </c>
      <c r="G134" s="11">
        <f t="shared" si="40"/>
        <v>2568.1891385234912</v>
      </c>
      <c r="H134" s="11">
        <f t="shared" si="40"/>
        <v>2585.3267145903728</v>
      </c>
      <c r="I134" s="11">
        <f t="shared" si="40"/>
        <v>2628.7493121265334</v>
      </c>
      <c r="J134" s="11">
        <f t="shared" si="40"/>
        <v>2697.2497671834003</v>
      </c>
      <c r="K134" s="11">
        <f t="shared" si="40"/>
        <v>2800.2530883420341</v>
      </c>
      <c r="L134" s="11">
        <f t="shared" si="40"/>
        <v>2934.3420890226685</v>
      </c>
      <c r="M134" s="11">
        <f t="shared" si="40"/>
        <v>3064.3744245997505</v>
      </c>
      <c r="N134" s="11">
        <f t="shared" si="40"/>
        <v>3162.6803919727677</v>
      </c>
      <c r="O134" s="11">
        <f t="shared" si="40"/>
        <v>3202.2425288459763</v>
      </c>
      <c r="P134" s="11">
        <f t="shared" si="40"/>
        <v>3177.9010985663122</v>
      </c>
      <c r="Q134" s="11">
        <f t="shared" si="40"/>
        <v>3116.026155504996</v>
      </c>
      <c r="R134" s="11">
        <f t="shared" si="40"/>
        <v>3052.5996991049306</v>
      </c>
      <c r="S134" s="11">
        <f t="shared" si="40"/>
        <v>3008.4006679409404</v>
      </c>
      <c r="T134" s="11">
        <f t="shared" si="40"/>
        <v>3000.9062705339411</v>
      </c>
      <c r="U134" s="11">
        <f t="shared" si="40"/>
        <v>3024.577215359614</v>
      </c>
      <c r="V134" s="11">
        <f t="shared" si="40"/>
        <v>3049.6227157256008</v>
      </c>
      <c r="W134" s="11">
        <f t="shared" si="40"/>
        <v>3062.612377373574</v>
      </c>
      <c r="X134" s="12">
        <f t="shared" si="40"/>
        <v>3058.7180685798412</v>
      </c>
    </row>
    <row r="135" spans="1:24" x14ac:dyDescent="0.2">
      <c r="A135" s="15" t="s">
        <v>5</v>
      </c>
      <c r="B135" s="62">
        <f t="shared" si="37"/>
        <v>2387.8645533141212</v>
      </c>
      <c r="C135" s="11">
        <f t="shared" si="37"/>
        <v>2321.602275179408</v>
      </c>
      <c r="D135" s="11">
        <f t="shared" ref="D135:X135" si="41">D84/D$102*$B$102</f>
        <v>2218.633533573804</v>
      </c>
      <c r="E135" s="11">
        <f t="shared" si="41"/>
        <v>2089.7123514006439</v>
      </c>
      <c r="F135" s="11">
        <f t="shared" si="41"/>
        <v>1969.224341700017</v>
      </c>
      <c r="G135" s="11">
        <f t="shared" si="41"/>
        <v>1861.8296565819824</v>
      </c>
      <c r="H135" s="11">
        <f t="shared" si="41"/>
        <v>1776.6497198445804</v>
      </c>
      <c r="I135" s="11">
        <f t="shared" si="41"/>
        <v>1731.4219465437216</v>
      </c>
      <c r="J135" s="11">
        <f t="shared" si="41"/>
        <v>1714.1562129103754</v>
      </c>
      <c r="K135" s="11">
        <f t="shared" si="41"/>
        <v>1709.7739311192981</v>
      </c>
      <c r="L135" s="11">
        <f t="shared" si="41"/>
        <v>1711.126084091188</v>
      </c>
      <c r="M135" s="11">
        <f t="shared" si="41"/>
        <v>1723.2692339676953</v>
      </c>
      <c r="N135" s="11">
        <f t="shared" si="41"/>
        <v>1752.2337415856566</v>
      </c>
      <c r="O135" s="11">
        <f t="shared" si="41"/>
        <v>1797.5853213272014</v>
      </c>
      <c r="P135" s="11">
        <f t="shared" si="41"/>
        <v>1866.077183870136</v>
      </c>
      <c r="Q135" s="11">
        <f t="shared" si="41"/>
        <v>1955.6057791240578</v>
      </c>
      <c r="R135" s="11">
        <f t="shared" si="41"/>
        <v>2043.6007384282384</v>
      </c>
      <c r="S135" s="11">
        <f t="shared" si="41"/>
        <v>2112.2221196373871</v>
      </c>
      <c r="T135" s="11">
        <f t="shared" si="41"/>
        <v>2142.3193554021886</v>
      </c>
      <c r="U135" s="11">
        <f t="shared" si="41"/>
        <v>2129.767633570209</v>
      </c>
      <c r="V135" s="11">
        <f t="shared" si="41"/>
        <v>2092.3648742551841</v>
      </c>
      <c r="W135" s="11">
        <f t="shared" si="41"/>
        <v>2053.5793148182802</v>
      </c>
      <c r="X135" s="12">
        <f t="shared" si="41"/>
        <v>2026.9943820756698</v>
      </c>
    </row>
    <row r="136" spans="1:24" x14ac:dyDescent="0.2">
      <c r="A136" s="15" t="s">
        <v>6</v>
      </c>
      <c r="B136" s="62">
        <f t="shared" si="37"/>
        <v>2786.284984222802</v>
      </c>
      <c r="C136" s="11">
        <f t="shared" si="37"/>
        <v>2764.2992364088091</v>
      </c>
      <c r="D136" s="11">
        <f t="shared" ref="D136:X136" si="42">D85/D$102*$B$102</f>
        <v>2732.2467437144915</v>
      </c>
      <c r="E136" s="11">
        <f t="shared" si="42"/>
        <v>2704.0284419508494</v>
      </c>
      <c r="F136" s="11">
        <f t="shared" si="42"/>
        <v>2666.6840737973421</v>
      </c>
      <c r="G136" s="11">
        <f t="shared" si="42"/>
        <v>2613.0819765397118</v>
      </c>
      <c r="H136" s="11">
        <f t="shared" si="42"/>
        <v>2539.447796688034</v>
      </c>
      <c r="I136" s="11">
        <f t="shared" si="42"/>
        <v>2429.9823312622188</v>
      </c>
      <c r="J136" s="11">
        <f t="shared" si="42"/>
        <v>2294.4843495183518</v>
      </c>
      <c r="K136" s="11">
        <f t="shared" si="42"/>
        <v>2168.0444506924891</v>
      </c>
      <c r="L136" s="11">
        <f t="shared" si="42"/>
        <v>2055.3411375271207</v>
      </c>
      <c r="M136" s="11">
        <f t="shared" si="42"/>
        <v>1966.2623027525028</v>
      </c>
      <c r="N136" s="11">
        <f t="shared" si="42"/>
        <v>1919.7965398270383</v>
      </c>
      <c r="O136" s="11">
        <f t="shared" si="42"/>
        <v>1903.5521024724039</v>
      </c>
      <c r="P136" s="11">
        <f t="shared" si="42"/>
        <v>1902.2030163197878</v>
      </c>
      <c r="Q136" s="11">
        <f t="shared" si="42"/>
        <v>1907.9931458060757</v>
      </c>
      <c r="R136" s="11">
        <f t="shared" si="42"/>
        <v>1926.0121159489668</v>
      </c>
      <c r="S136" s="11">
        <f t="shared" si="42"/>
        <v>1962.6784616910656</v>
      </c>
      <c r="T136" s="11">
        <f t="shared" si="42"/>
        <v>2016.1161419370146</v>
      </c>
      <c r="U136" s="11">
        <f t="shared" si="42"/>
        <v>2093.1396652949438</v>
      </c>
      <c r="V136" s="11">
        <f t="shared" si="42"/>
        <v>2192.4337809593658</v>
      </c>
      <c r="W136" s="11">
        <f t="shared" si="42"/>
        <v>2289.9221165212407</v>
      </c>
      <c r="X136" s="12">
        <f t="shared" si="42"/>
        <v>2366.4086266479817</v>
      </c>
    </row>
    <row r="137" spans="1:24" x14ac:dyDescent="0.2">
      <c r="A137" s="15" t="s">
        <v>7</v>
      </c>
      <c r="B137" s="62">
        <f t="shared" si="37"/>
        <v>3196.3491260600449</v>
      </c>
      <c r="C137" s="11">
        <f t="shared" si="37"/>
        <v>3061.8258994041794</v>
      </c>
      <c r="D137" s="11">
        <f t="shared" ref="D137:X137" si="43">D86/D$102*$B$102</f>
        <v>2970.9676940543532</v>
      </c>
      <c r="E137" s="11">
        <f t="shared" si="43"/>
        <v>2923.7590088305801</v>
      </c>
      <c r="F137" s="11">
        <f t="shared" si="43"/>
        <v>2882.7038644779195</v>
      </c>
      <c r="G137" s="11">
        <f t="shared" si="43"/>
        <v>2853.1754091174521</v>
      </c>
      <c r="H137" s="11">
        <f t="shared" si="43"/>
        <v>2828.5065438998527</v>
      </c>
      <c r="I137" s="11">
        <f t="shared" si="43"/>
        <v>2797.5712574401855</v>
      </c>
      <c r="J137" s="11">
        <f t="shared" si="43"/>
        <v>2770.9538459907722</v>
      </c>
      <c r="K137" s="11">
        <f t="shared" si="43"/>
        <v>2735.4231215492341</v>
      </c>
      <c r="L137" s="11">
        <f t="shared" si="43"/>
        <v>2683.3559659372067</v>
      </c>
      <c r="M137" s="11">
        <f t="shared" si="43"/>
        <v>2611.0609194868675</v>
      </c>
      <c r="N137" s="11">
        <f t="shared" si="43"/>
        <v>2502.5366843617458</v>
      </c>
      <c r="O137" s="11">
        <f t="shared" si="43"/>
        <v>2368.0023402611241</v>
      </c>
      <c r="P137" s="11">
        <f t="shared" si="43"/>
        <v>2243.74583864858</v>
      </c>
      <c r="Q137" s="11">
        <f t="shared" si="43"/>
        <v>2134.1392216436107</v>
      </c>
      <c r="R137" s="11">
        <f t="shared" si="43"/>
        <v>2048.7751631895062</v>
      </c>
      <c r="S137" s="11">
        <f t="shared" si="43"/>
        <v>2007.0318475821148</v>
      </c>
      <c r="T137" s="11">
        <f t="shared" si="43"/>
        <v>1994.9354503669097</v>
      </c>
      <c r="U137" s="11">
        <f t="shared" si="43"/>
        <v>1996.4704323593642</v>
      </c>
      <c r="V137" s="11">
        <f t="shared" si="43"/>
        <v>2004.6788769337497</v>
      </c>
      <c r="W137" s="11">
        <f t="shared" si="43"/>
        <v>2025.1699557594479</v>
      </c>
      <c r="X137" s="12">
        <f t="shared" si="43"/>
        <v>2064.7729455813296</v>
      </c>
    </row>
    <row r="138" spans="1:24" x14ac:dyDescent="0.2">
      <c r="A138" s="15" t="s">
        <v>8</v>
      </c>
      <c r="B138" s="62">
        <f t="shared" si="37"/>
        <v>4030.5862806793489</v>
      </c>
      <c r="C138" s="11">
        <f t="shared" si="37"/>
        <v>3979.8476075132385</v>
      </c>
      <c r="D138" s="11">
        <f t="shared" ref="D138:X138" si="44">D87/D$102*$B$102</f>
        <v>3853.3912629385577</v>
      </c>
      <c r="E138" s="11">
        <f t="shared" si="44"/>
        <v>3687.5860105851812</v>
      </c>
      <c r="F138" s="11">
        <f t="shared" si="44"/>
        <v>3523.6535465446832</v>
      </c>
      <c r="G138" s="11">
        <f t="shared" si="44"/>
        <v>3368.5301247596153</v>
      </c>
      <c r="H138" s="11">
        <f t="shared" si="44"/>
        <v>3226.1843108200314</v>
      </c>
      <c r="I138" s="11">
        <f t="shared" si="44"/>
        <v>3133.4421729407859</v>
      </c>
      <c r="J138" s="11">
        <f t="shared" si="44"/>
        <v>3086.2175412068323</v>
      </c>
      <c r="K138" s="11">
        <f t="shared" si="44"/>
        <v>3045.7528949714251</v>
      </c>
      <c r="L138" s="11">
        <f t="shared" si="44"/>
        <v>3017.2908072498831</v>
      </c>
      <c r="M138" s="11">
        <f t="shared" si="44"/>
        <v>2994.0124146820845</v>
      </c>
      <c r="N138" s="11">
        <f t="shared" si="44"/>
        <v>2964.3518547940421</v>
      </c>
      <c r="O138" s="11">
        <f t="shared" si="44"/>
        <v>2939.8949214759664</v>
      </c>
      <c r="P138" s="11">
        <f t="shared" si="44"/>
        <v>2907.7715052216745</v>
      </c>
      <c r="Q138" s="11">
        <f t="shared" si="44"/>
        <v>2859.5783894521719</v>
      </c>
      <c r="R138" s="11">
        <f t="shared" si="44"/>
        <v>2790.5925774584721</v>
      </c>
      <c r="S138" s="11">
        <f t="shared" si="44"/>
        <v>2683.3437552781329</v>
      </c>
      <c r="T138" s="11">
        <f t="shared" si="44"/>
        <v>2546.3318453956044</v>
      </c>
      <c r="U138" s="11">
        <f t="shared" si="44"/>
        <v>2417.6776307350419</v>
      </c>
      <c r="V138" s="11">
        <f t="shared" si="44"/>
        <v>2303.5155211320171</v>
      </c>
      <c r="W138" s="11">
        <f t="shared" si="44"/>
        <v>2214.6164714706874</v>
      </c>
      <c r="X138" s="12">
        <f t="shared" si="44"/>
        <v>2171.9756442226249</v>
      </c>
    </row>
    <row r="139" spans="1:24" x14ac:dyDescent="0.2">
      <c r="A139" s="15" t="s">
        <v>9</v>
      </c>
      <c r="B139" s="62">
        <f t="shared" si="37"/>
        <v>4712.7957426442299</v>
      </c>
      <c r="C139" s="11">
        <f t="shared" si="37"/>
        <v>4981.2578150267709</v>
      </c>
      <c r="D139" s="11">
        <f t="shared" ref="D139:X139" si="45">D88/D$102*$B$102</f>
        <v>5243.9276184852633</v>
      </c>
      <c r="E139" s="11">
        <f t="shared" si="45"/>
        <v>5451.5698571889952</v>
      </c>
      <c r="F139" s="11">
        <f t="shared" si="45"/>
        <v>5585.7963375056115</v>
      </c>
      <c r="G139" s="11">
        <f t="shared" si="45"/>
        <v>5623.4064267548092</v>
      </c>
      <c r="H139" s="11">
        <f t="shared" si="45"/>
        <v>5551.2131346380984</v>
      </c>
      <c r="I139" s="11">
        <f t="shared" si="45"/>
        <v>5379.1860407201348</v>
      </c>
      <c r="J139" s="11">
        <f t="shared" si="45"/>
        <v>5152.672285663024</v>
      </c>
      <c r="K139" s="11">
        <f t="shared" si="45"/>
        <v>4929.1057452437299</v>
      </c>
      <c r="L139" s="11">
        <f t="shared" si="45"/>
        <v>4717.4538348914139</v>
      </c>
      <c r="M139" s="11">
        <f t="shared" si="45"/>
        <v>4523.5141485367431</v>
      </c>
      <c r="N139" s="11">
        <f t="shared" si="45"/>
        <v>4398.6993490283285</v>
      </c>
      <c r="O139" s="11">
        <f t="shared" si="45"/>
        <v>4338.1595554837031</v>
      </c>
      <c r="P139" s="11">
        <f t="shared" si="45"/>
        <v>4289.5414618340519</v>
      </c>
      <c r="Q139" s="11">
        <f t="shared" si="45"/>
        <v>4259.7539435535446</v>
      </c>
      <c r="R139" s="11">
        <f t="shared" si="45"/>
        <v>4238.3704401013811</v>
      </c>
      <c r="S139" s="11">
        <f t="shared" si="45"/>
        <v>4208.7699141373814</v>
      </c>
      <c r="T139" s="11">
        <f t="shared" si="45"/>
        <v>4183.9148559040605</v>
      </c>
      <c r="U139" s="11">
        <f t="shared" si="45"/>
        <v>4144.6198223652354</v>
      </c>
      <c r="V139" s="11">
        <f t="shared" si="45"/>
        <v>4081.0257094546714</v>
      </c>
      <c r="W139" s="11">
        <f t="shared" si="45"/>
        <v>3987.1152860929956</v>
      </c>
      <c r="X139" s="12">
        <f t="shared" si="45"/>
        <v>3838.3946442355618</v>
      </c>
    </row>
    <row r="140" spans="1:24" x14ac:dyDescent="0.2">
      <c r="A140" s="15" t="s">
        <v>10</v>
      </c>
      <c r="B140" s="62">
        <f t="shared" si="37"/>
        <v>4229.9673529489801</v>
      </c>
      <c r="C140" s="11">
        <f t="shared" si="37"/>
        <v>4157.6679776944156</v>
      </c>
      <c r="D140" s="11">
        <f t="shared" ref="D140:X140" si="46">D89/D$102*$B$102</f>
        <v>4128.9538000499597</v>
      </c>
      <c r="E140" s="11">
        <f t="shared" si="46"/>
        <v>4171.3734339839311</v>
      </c>
      <c r="F140" s="11">
        <f t="shared" si="46"/>
        <v>4278.5290048778461</v>
      </c>
      <c r="G140" s="11">
        <f t="shared" si="46"/>
        <v>4464.7794281760744</v>
      </c>
      <c r="H140" s="11">
        <f t="shared" si="46"/>
        <v>4717.3657401931432</v>
      </c>
      <c r="I140" s="11">
        <f t="shared" si="46"/>
        <v>4968.1608486839477</v>
      </c>
      <c r="J140" s="11">
        <f t="shared" si="46"/>
        <v>5167.9629667688087</v>
      </c>
      <c r="K140" s="11">
        <f t="shared" si="46"/>
        <v>5299.2677498921976</v>
      </c>
      <c r="L140" s="11">
        <f t="shared" si="46"/>
        <v>5339.3596640659089</v>
      </c>
      <c r="M140" s="11">
        <f t="shared" si="46"/>
        <v>5275.9343364731931</v>
      </c>
      <c r="N140" s="11">
        <f t="shared" si="46"/>
        <v>5118.2072454934269</v>
      </c>
      <c r="O140" s="11">
        <f t="shared" si="46"/>
        <v>4909.6293129084743</v>
      </c>
      <c r="P140" s="11">
        <f t="shared" si="46"/>
        <v>4706.280435611704</v>
      </c>
      <c r="Q140" s="11">
        <f t="shared" si="46"/>
        <v>4515.9230974267948</v>
      </c>
      <c r="R140" s="11">
        <f t="shared" si="46"/>
        <v>4342.9358249651168</v>
      </c>
      <c r="S140" s="11">
        <f t="shared" si="46"/>
        <v>4236.1079565171094</v>
      </c>
      <c r="T140" s="11">
        <f t="shared" si="46"/>
        <v>4187.9047502460035</v>
      </c>
      <c r="U140" s="11">
        <f t="shared" si="46"/>
        <v>4147.4807175837132</v>
      </c>
      <c r="V140" s="11">
        <f t="shared" si="46"/>
        <v>4123.6453366625055</v>
      </c>
      <c r="W140" s="11">
        <f t="shared" si="46"/>
        <v>4107.1159996774677</v>
      </c>
      <c r="X140" s="12">
        <f t="shared" si="46"/>
        <v>4082.2762726402984</v>
      </c>
    </row>
    <row r="141" spans="1:24" x14ac:dyDescent="0.2">
      <c r="A141" s="15" t="s">
        <v>11</v>
      </c>
      <c r="B141" s="62">
        <f t="shared" si="37"/>
        <v>4236.7525529728191</v>
      </c>
      <c r="C141" s="11">
        <f t="shared" si="37"/>
        <v>4323.9108863569381</v>
      </c>
      <c r="D141" s="11">
        <f t="shared" ref="D141:X141" si="47">D90/D$102*$B$102</f>
        <v>4436.6321812806855</v>
      </c>
      <c r="E141" s="11">
        <f t="shared" si="47"/>
        <v>4498.1291086171341</v>
      </c>
      <c r="F141" s="11">
        <f t="shared" si="47"/>
        <v>4517.4303390276136</v>
      </c>
      <c r="G141" s="11">
        <f t="shared" si="47"/>
        <v>4477.0864918036823</v>
      </c>
      <c r="H141" s="11">
        <f t="shared" si="47"/>
        <v>4401.3101929400618</v>
      </c>
      <c r="I141" s="11">
        <f t="shared" si="47"/>
        <v>4374.7091590373875</v>
      </c>
      <c r="J141" s="11">
        <f t="shared" si="47"/>
        <v>4423.6481628020701</v>
      </c>
      <c r="K141" s="11">
        <f t="shared" si="47"/>
        <v>4541.7186582033264</v>
      </c>
      <c r="L141" s="11">
        <f t="shared" si="47"/>
        <v>4743.7331151166973</v>
      </c>
      <c r="M141" s="11">
        <f t="shared" si="47"/>
        <v>5016.7412403862354</v>
      </c>
      <c r="N141" s="11">
        <f t="shared" si="47"/>
        <v>5288.6589602923823</v>
      </c>
      <c r="O141" s="11">
        <f t="shared" si="47"/>
        <v>5508.0280945091508</v>
      </c>
      <c r="P141" s="11">
        <f t="shared" si="47"/>
        <v>5658.3028129755812</v>
      </c>
      <c r="Q141" s="11">
        <f t="shared" si="47"/>
        <v>5714.7595587605738</v>
      </c>
      <c r="R141" s="11">
        <f t="shared" si="47"/>
        <v>5662.5429577149607</v>
      </c>
      <c r="S141" s="11">
        <f t="shared" si="47"/>
        <v>5509.9124980685483</v>
      </c>
      <c r="T141" s="11">
        <f t="shared" si="47"/>
        <v>5298.4513981364416</v>
      </c>
      <c r="U141" s="11">
        <f t="shared" si="47"/>
        <v>5087.457341283909</v>
      </c>
      <c r="V141" s="11">
        <f t="shared" si="47"/>
        <v>4888.2415678476254</v>
      </c>
      <c r="W141" s="11">
        <f t="shared" si="47"/>
        <v>4706.6267384091916</v>
      </c>
      <c r="X141" s="12">
        <f t="shared" si="47"/>
        <v>4595.8041224524768</v>
      </c>
    </row>
    <row r="142" spans="1:24" x14ac:dyDescent="0.2">
      <c r="A142" s="15" t="s">
        <v>12</v>
      </c>
      <c r="B142" s="62">
        <f t="shared" si="37"/>
        <v>4080.7308191624993</v>
      </c>
      <c r="C142" s="11">
        <f t="shared" si="37"/>
        <v>3911.5382320336626</v>
      </c>
      <c r="D142" s="11">
        <f t="shared" ref="D142:X142" si="48">D91/D$102*$B$102</f>
        <v>3725.259973501853</v>
      </c>
      <c r="E142" s="11">
        <f t="shared" si="48"/>
        <v>3560.2644298481728</v>
      </c>
      <c r="F142" s="11">
        <f t="shared" si="48"/>
        <v>3434.4249768535024</v>
      </c>
      <c r="G142" s="11">
        <f t="shared" si="48"/>
        <v>3398.8197349499069</v>
      </c>
      <c r="H142" s="11">
        <f t="shared" si="48"/>
        <v>3470.2143342524851</v>
      </c>
      <c r="I142" s="11">
        <f t="shared" si="48"/>
        <v>3563.3324397062383</v>
      </c>
      <c r="J142" s="11">
        <f t="shared" si="48"/>
        <v>3616.1173415097114</v>
      </c>
      <c r="K142" s="11">
        <f t="shared" si="48"/>
        <v>3635.4035993921152</v>
      </c>
      <c r="L142" s="11">
        <f t="shared" si="48"/>
        <v>3606.8777288645028</v>
      </c>
      <c r="M142" s="11">
        <f t="shared" si="48"/>
        <v>3550.3146622403801</v>
      </c>
      <c r="N142" s="11">
        <f t="shared" si="48"/>
        <v>3533.6958507007339</v>
      </c>
      <c r="O142" s="11">
        <f t="shared" si="48"/>
        <v>3578.823886757536</v>
      </c>
      <c r="P142" s="11">
        <f t="shared" si="48"/>
        <v>3682.1552966769991</v>
      </c>
      <c r="Q142" s="11">
        <f t="shared" si="48"/>
        <v>3855.9552040933827</v>
      </c>
      <c r="R142" s="11">
        <f t="shared" si="48"/>
        <v>4089.6141518122367</v>
      </c>
      <c r="S142" s="11">
        <f t="shared" si="48"/>
        <v>4324.4489048187916</v>
      </c>
      <c r="T142" s="11">
        <f t="shared" si="48"/>
        <v>4514.7590179858826</v>
      </c>
      <c r="U142" s="11">
        <f t="shared" si="48"/>
        <v>4645.2341117748156</v>
      </c>
      <c r="V142" s="11">
        <f t="shared" si="48"/>
        <v>4697.4606895283905</v>
      </c>
      <c r="W142" s="11">
        <f t="shared" si="48"/>
        <v>4659.8760444848476</v>
      </c>
      <c r="X142" s="12">
        <f t="shared" si="48"/>
        <v>4539.2302554617345</v>
      </c>
    </row>
    <row r="143" spans="1:24" x14ac:dyDescent="0.2">
      <c r="A143" s="15" t="s">
        <v>13</v>
      </c>
      <c r="B143" s="62">
        <f t="shared" si="37"/>
        <v>3890.1101734137478</v>
      </c>
      <c r="C143" s="11">
        <f t="shared" si="37"/>
        <v>3850.3812185984475</v>
      </c>
      <c r="D143" s="11">
        <f t="shared" ref="D143:X143" si="49">D92/D$102*$B$102</f>
        <v>3809.6646056809122</v>
      </c>
      <c r="E143" s="11">
        <f t="shared" si="49"/>
        <v>3744.4558041137248</v>
      </c>
      <c r="F143" s="11">
        <f t="shared" si="49"/>
        <v>3658.6543931496653</v>
      </c>
      <c r="G143" s="11">
        <f t="shared" si="49"/>
        <v>3550.407125616684</v>
      </c>
      <c r="H143" s="11">
        <f t="shared" si="49"/>
        <v>3405.4450989364123</v>
      </c>
      <c r="I143" s="11">
        <f t="shared" si="49"/>
        <v>3245.6123652673487</v>
      </c>
      <c r="J143" s="11">
        <f t="shared" si="49"/>
        <v>3106.5925201020809</v>
      </c>
      <c r="K143" s="11">
        <f t="shared" si="49"/>
        <v>3002.0315135670521</v>
      </c>
      <c r="L143" s="11">
        <f t="shared" si="49"/>
        <v>2976.1006914671852</v>
      </c>
      <c r="M143" s="11">
        <f t="shared" si="49"/>
        <v>3043.6073929241097</v>
      </c>
      <c r="N143" s="11">
        <f t="shared" si="49"/>
        <v>3129.9763528078543</v>
      </c>
      <c r="O143" s="11">
        <f t="shared" si="49"/>
        <v>3181.5093953463152</v>
      </c>
      <c r="P143" s="11">
        <f t="shared" si="49"/>
        <v>3205.4862229574387</v>
      </c>
      <c r="Q143" s="11">
        <f t="shared" si="49"/>
        <v>3189.2210145927179</v>
      </c>
      <c r="R143" s="11">
        <f t="shared" si="49"/>
        <v>3149.4806368832151</v>
      </c>
      <c r="S143" s="11">
        <f t="shared" si="49"/>
        <v>3145.839094232892</v>
      </c>
      <c r="T143" s="11">
        <f t="shared" si="49"/>
        <v>3195.222176744955</v>
      </c>
      <c r="U143" s="11">
        <f t="shared" si="49"/>
        <v>3293.9932581699954</v>
      </c>
      <c r="V143" s="11">
        <f t="shared" si="49"/>
        <v>3454.9149373649861</v>
      </c>
      <c r="W143" s="11">
        <f t="shared" si="49"/>
        <v>3669.2813789923034</v>
      </c>
      <c r="X143" s="12">
        <f t="shared" si="49"/>
        <v>3884.7330793429128</v>
      </c>
    </row>
    <row r="144" spans="1:24" x14ac:dyDescent="0.2">
      <c r="A144" s="15" t="s">
        <v>14</v>
      </c>
      <c r="B144" s="62">
        <f t="shared" si="37"/>
        <v>3585.3479791646578</v>
      </c>
      <c r="C144" s="11">
        <f t="shared" si="37"/>
        <v>3661.1092182157809</v>
      </c>
      <c r="D144" s="11">
        <f t="shared" ref="D144:X144" si="50">D93/D$102*$B$102</f>
        <v>3736.4584079663168</v>
      </c>
      <c r="E144" s="11">
        <f t="shared" si="50"/>
        <v>3769.0077431070699</v>
      </c>
      <c r="F144" s="11">
        <f t="shared" si="50"/>
        <v>3724.6933086079098</v>
      </c>
      <c r="G144" s="11">
        <f t="shared" si="50"/>
        <v>3673.9130045790462</v>
      </c>
      <c r="H144" s="11">
        <f t="shared" si="50"/>
        <v>3641.2265314826232</v>
      </c>
      <c r="I144" s="11">
        <f t="shared" si="50"/>
        <v>3607.6226967717539</v>
      </c>
      <c r="J144" s="11">
        <f t="shared" si="50"/>
        <v>3552.9551232168892</v>
      </c>
      <c r="K144" s="11">
        <f t="shared" si="50"/>
        <v>3478.8896413932994</v>
      </c>
      <c r="L144" s="11">
        <f t="shared" si="50"/>
        <v>3382.6427426648152</v>
      </c>
      <c r="M144" s="11">
        <f t="shared" si="50"/>
        <v>3250.7223100082288</v>
      </c>
      <c r="N144" s="11">
        <f t="shared" si="50"/>
        <v>3104.511820438694</v>
      </c>
      <c r="O144" s="11">
        <f t="shared" si="50"/>
        <v>2978.95678097057</v>
      </c>
      <c r="P144" s="11">
        <f t="shared" si="50"/>
        <v>2888.0666930335615</v>
      </c>
      <c r="Q144" s="11">
        <f t="shared" si="50"/>
        <v>2874.093400683867</v>
      </c>
      <c r="R144" s="11">
        <f t="shared" si="50"/>
        <v>2950.8701529637815</v>
      </c>
      <c r="S144" s="11">
        <f t="shared" si="50"/>
        <v>3046.1942355900101</v>
      </c>
      <c r="T144" s="11">
        <f t="shared" si="50"/>
        <v>3105.780828116468</v>
      </c>
      <c r="U144" s="11">
        <f t="shared" si="50"/>
        <v>3135.8396005180739</v>
      </c>
      <c r="V144" s="11">
        <f t="shared" si="50"/>
        <v>3125.7820416397008</v>
      </c>
      <c r="W144" s="11">
        <f t="shared" si="50"/>
        <v>3092.8242034649224</v>
      </c>
      <c r="X144" s="12">
        <f t="shared" si="50"/>
        <v>3095.2414413136676</v>
      </c>
    </row>
    <row r="145" spans="1:24" x14ac:dyDescent="0.2">
      <c r="A145" s="15" t="s">
        <v>15</v>
      </c>
      <c r="B145" s="62">
        <f t="shared" si="37"/>
        <v>3200.805655195878</v>
      </c>
      <c r="C145" s="11">
        <f t="shared" si="37"/>
        <v>3391.1969223551669</v>
      </c>
      <c r="D145" s="11">
        <f t="shared" ref="D145:X145" si="51">D94/D$102*$B$102</f>
        <v>3529.5634488305609</v>
      </c>
      <c r="E145" s="11">
        <f t="shared" si="51"/>
        <v>3698.9975534587402</v>
      </c>
      <c r="F145" s="11">
        <f t="shared" si="51"/>
        <v>3946.6009638787737</v>
      </c>
      <c r="G145" s="11">
        <f t="shared" si="51"/>
        <v>4129.7190404099611</v>
      </c>
      <c r="H145" s="11">
        <f t="shared" si="51"/>
        <v>4226.0054149521065</v>
      </c>
      <c r="I145" s="11">
        <f t="shared" si="51"/>
        <v>4320.5373934261133</v>
      </c>
      <c r="J145" s="11">
        <f t="shared" si="51"/>
        <v>4369.4775729287903</v>
      </c>
      <c r="K145" s="11">
        <f t="shared" si="51"/>
        <v>4332.7047932986497</v>
      </c>
      <c r="L145" s="11">
        <f t="shared" si="51"/>
        <v>4287.544525526705</v>
      </c>
      <c r="M145" s="11">
        <f t="shared" si="51"/>
        <v>4262.0050282306338</v>
      </c>
      <c r="N145" s="11">
        <f t="shared" si="51"/>
        <v>4235.0755558542514</v>
      </c>
      <c r="O145" s="11">
        <f t="shared" si="51"/>
        <v>4184.5122358594836</v>
      </c>
      <c r="P145" s="11">
        <f t="shared" si="51"/>
        <v>4113.0803317080172</v>
      </c>
      <c r="Q145" s="11">
        <f t="shared" si="51"/>
        <v>4015.9088879143687</v>
      </c>
      <c r="R145" s="11">
        <f t="shared" si="51"/>
        <v>3875.6451919433671</v>
      </c>
      <c r="S145" s="11">
        <f t="shared" si="51"/>
        <v>3718.1430883912085</v>
      </c>
      <c r="T145" s="11">
        <f t="shared" si="51"/>
        <v>3583.1965343483716</v>
      </c>
      <c r="U145" s="11">
        <f t="shared" si="51"/>
        <v>3486.9483255369396</v>
      </c>
      <c r="V145" s="11">
        <f t="shared" si="51"/>
        <v>3482.4069870215922</v>
      </c>
      <c r="W145" s="11">
        <f t="shared" si="51"/>
        <v>3586.5060129420658</v>
      </c>
      <c r="X145" s="12">
        <f t="shared" si="51"/>
        <v>3711.4127522944787</v>
      </c>
    </row>
    <row r="146" spans="1:24" x14ac:dyDescent="0.2">
      <c r="A146" s="15" t="s">
        <v>16</v>
      </c>
      <c r="B146" s="62">
        <f t="shared" si="37"/>
        <v>2570.694341313098</v>
      </c>
      <c r="C146" s="11">
        <f t="shared" si="37"/>
        <v>2590.3207811098359</v>
      </c>
      <c r="D146" s="11">
        <f t="shared" ref="D146:X146" si="52">D95/D$102*$B$102</f>
        <v>2663.1203059117083</v>
      </c>
      <c r="E146" s="11">
        <f t="shared" si="52"/>
        <v>2779.5502615080763</v>
      </c>
      <c r="F146" s="11">
        <f t="shared" si="52"/>
        <v>2907.5232402359507</v>
      </c>
      <c r="G146" s="11">
        <f t="shared" si="52"/>
        <v>3075.743938571321</v>
      </c>
      <c r="H146" s="11">
        <f t="shared" si="52"/>
        <v>3273.4136660075915</v>
      </c>
      <c r="I146" s="11">
        <f t="shared" si="52"/>
        <v>3421.2413744273513</v>
      </c>
      <c r="J146" s="11">
        <f t="shared" si="52"/>
        <v>3603.6892047466599</v>
      </c>
      <c r="K146" s="11">
        <f t="shared" si="52"/>
        <v>3865.5268331274797</v>
      </c>
      <c r="L146" s="11">
        <f t="shared" si="52"/>
        <v>4063.1940962867316</v>
      </c>
      <c r="M146" s="11">
        <f t="shared" si="52"/>
        <v>4174.2703295336987</v>
      </c>
      <c r="N146" s="11">
        <f t="shared" si="52"/>
        <v>4280.7740854210888</v>
      </c>
      <c r="O146" s="11">
        <f t="shared" si="52"/>
        <v>4346.3309093229846</v>
      </c>
      <c r="P146" s="11">
        <f t="shared" si="52"/>
        <v>4335.0515634018402</v>
      </c>
      <c r="Q146" s="11">
        <f t="shared" si="52"/>
        <v>4316.3642499973066</v>
      </c>
      <c r="R146" s="11">
        <f t="shared" si="52"/>
        <v>4315.712966801836</v>
      </c>
      <c r="S146" s="11">
        <f t="shared" si="52"/>
        <v>4313.6310684258051</v>
      </c>
      <c r="T146" s="11">
        <f t="shared" si="52"/>
        <v>4285.5810826424095</v>
      </c>
      <c r="U146" s="11">
        <f t="shared" si="52"/>
        <v>4231.9601568224134</v>
      </c>
      <c r="V146" s="11">
        <f t="shared" si="52"/>
        <v>4147.7989304757248</v>
      </c>
      <c r="W146" s="11">
        <f t="shared" si="52"/>
        <v>4015.7532545920317</v>
      </c>
      <c r="X146" s="12">
        <f t="shared" si="52"/>
        <v>3865.4617970243198</v>
      </c>
    </row>
    <row r="147" spans="1:24" x14ac:dyDescent="0.2">
      <c r="A147" s="15" t="s">
        <v>17</v>
      </c>
      <c r="B147" s="62">
        <f t="shared" si="37"/>
        <v>1987.8051217988757</v>
      </c>
      <c r="C147" s="11">
        <f t="shared" si="37"/>
        <v>1979.6845284517892</v>
      </c>
      <c r="D147" s="11">
        <f t="shared" ref="D147:X147" si="53">D96/D$102*$B$102</f>
        <v>1960.366508620971</v>
      </c>
      <c r="E147" s="11">
        <f t="shared" si="53"/>
        <v>1929.2921466878013</v>
      </c>
      <c r="F147" s="11">
        <f t="shared" si="53"/>
        <v>1905.4262005925409</v>
      </c>
      <c r="G147" s="11">
        <f t="shared" si="53"/>
        <v>1905.173632719552</v>
      </c>
      <c r="H147" s="11">
        <f t="shared" si="53"/>
        <v>1936.9352509128414</v>
      </c>
      <c r="I147" s="11">
        <f t="shared" si="53"/>
        <v>2011.3182643719795</v>
      </c>
      <c r="J147" s="11">
        <f t="shared" si="53"/>
        <v>2118.5702063693452</v>
      </c>
      <c r="K147" s="11">
        <f t="shared" si="53"/>
        <v>2232.7742922823254</v>
      </c>
      <c r="L147" s="11">
        <f t="shared" si="53"/>
        <v>2379.7988294374341</v>
      </c>
      <c r="M147" s="11">
        <f t="shared" si="53"/>
        <v>2551.2933378346411</v>
      </c>
      <c r="N147" s="11">
        <f t="shared" si="53"/>
        <v>2682.4036260318271</v>
      </c>
      <c r="O147" s="11">
        <f t="shared" si="53"/>
        <v>2846.8279591130436</v>
      </c>
      <c r="P147" s="11">
        <f t="shared" si="53"/>
        <v>3080.1187714502062</v>
      </c>
      <c r="Q147" s="11">
        <f t="shared" si="53"/>
        <v>3262.0505777840299</v>
      </c>
      <c r="R147" s="11">
        <f t="shared" si="53"/>
        <v>3373.1392721124848</v>
      </c>
      <c r="S147" s="11">
        <f t="shared" si="53"/>
        <v>3477.2742314028987</v>
      </c>
      <c r="T147" s="11">
        <f t="shared" si="53"/>
        <v>3551.7900148640697</v>
      </c>
      <c r="U147" s="11">
        <f t="shared" si="53"/>
        <v>3569.4544759275504</v>
      </c>
      <c r="V147" s="11">
        <f t="shared" si="53"/>
        <v>3578.2011118284258</v>
      </c>
      <c r="W147" s="11">
        <f t="shared" si="53"/>
        <v>3597.3117728797661</v>
      </c>
      <c r="X147" s="12">
        <f t="shared" si="53"/>
        <v>3614.1957586209942</v>
      </c>
    </row>
    <row r="148" spans="1:24" x14ac:dyDescent="0.2">
      <c r="A148" s="15" t="s">
        <v>18</v>
      </c>
      <c r="B148" s="62">
        <f t="shared" si="37"/>
        <v>1522.5674374181829</v>
      </c>
      <c r="C148" s="11">
        <f t="shared" si="37"/>
        <v>1560.4735826553685</v>
      </c>
      <c r="D148" s="11">
        <f t="shared" ref="D148:X148" si="54">D97/D$102*$B$102</f>
        <v>1621.0322743329455</v>
      </c>
      <c r="E148" s="11">
        <f t="shared" si="54"/>
        <v>1676.1152707816327</v>
      </c>
      <c r="F148" s="11">
        <f t="shared" si="54"/>
        <v>1719.9899696205109</v>
      </c>
      <c r="G148" s="11">
        <f t="shared" si="54"/>
        <v>1743.7329480307453</v>
      </c>
      <c r="H148" s="11">
        <f t="shared" si="54"/>
        <v>1748.0336644616546</v>
      </c>
      <c r="I148" s="11">
        <f t="shared" si="54"/>
        <v>1741.9365315967343</v>
      </c>
      <c r="J148" s="11">
        <f t="shared" si="54"/>
        <v>1731.757061424596</v>
      </c>
      <c r="K148" s="11">
        <f t="shared" si="54"/>
        <v>1730.1828069701519</v>
      </c>
      <c r="L148" s="11">
        <f t="shared" si="54"/>
        <v>1751.9932068039018</v>
      </c>
      <c r="M148" s="11">
        <f t="shared" si="54"/>
        <v>1804.3633451579601</v>
      </c>
      <c r="N148" s="11">
        <f t="shared" si="54"/>
        <v>1899.6341119741096</v>
      </c>
      <c r="O148" s="11">
        <f t="shared" si="54"/>
        <v>2026.2660426442319</v>
      </c>
      <c r="P148" s="11">
        <f t="shared" si="54"/>
        <v>2157.3455485150607</v>
      </c>
      <c r="Q148" s="11">
        <f t="shared" si="54"/>
        <v>2325.2875207863303</v>
      </c>
      <c r="R148" s="11">
        <f t="shared" si="54"/>
        <v>2520.9977018480436</v>
      </c>
      <c r="S148" s="11">
        <f t="shared" si="54"/>
        <v>2673.7117731366502</v>
      </c>
      <c r="T148" s="11">
        <f t="shared" si="54"/>
        <v>2868.3669808119516</v>
      </c>
      <c r="U148" s="11">
        <f t="shared" si="54"/>
        <v>3138.3394584719654</v>
      </c>
      <c r="V148" s="11">
        <f t="shared" si="54"/>
        <v>3348.7789264201338</v>
      </c>
      <c r="W148" s="11">
        <f t="shared" si="54"/>
        <v>3479.5269006321259</v>
      </c>
      <c r="X148" s="12">
        <f t="shared" si="54"/>
        <v>3597.1492414831241</v>
      </c>
    </row>
    <row r="149" spans="1:24" x14ac:dyDescent="0.2">
      <c r="A149" s="15" t="s">
        <v>19</v>
      </c>
      <c r="B149" s="62">
        <f t="shared" si="37"/>
        <v>593.96262134302958</v>
      </c>
      <c r="C149" s="11">
        <f t="shared" si="37"/>
        <v>653.06231588381434</v>
      </c>
      <c r="D149" s="11">
        <f t="shared" ref="D149:X149" si="55">D98/D$102*$B$102</f>
        <v>690.6548359739819</v>
      </c>
      <c r="E149" s="11">
        <f t="shared" si="55"/>
        <v>714.9463323740091</v>
      </c>
      <c r="F149" s="11">
        <f t="shared" si="55"/>
        <v>736.78536945939243</v>
      </c>
      <c r="G149" s="11">
        <f t="shared" si="55"/>
        <v>762.94097061961281</v>
      </c>
      <c r="H149" s="11">
        <f t="shared" si="55"/>
        <v>792.74494330410778</v>
      </c>
      <c r="I149" s="11">
        <f t="shared" si="55"/>
        <v>829.84260321986517</v>
      </c>
      <c r="J149" s="11">
        <f t="shared" si="55"/>
        <v>868.79301914898713</v>
      </c>
      <c r="K149" s="11">
        <f t="shared" si="55"/>
        <v>900.60901180429494</v>
      </c>
      <c r="L149" s="11">
        <f t="shared" si="55"/>
        <v>920.5792095161537</v>
      </c>
      <c r="M149" s="11">
        <f t="shared" si="55"/>
        <v>929.9765704107316</v>
      </c>
      <c r="N149" s="11">
        <f t="shared" si="55"/>
        <v>935.76076453868177</v>
      </c>
      <c r="O149" s="11">
        <f t="shared" si="55"/>
        <v>941.74539707621238</v>
      </c>
      <c r="P149" s="11">
        <f t="shared" si="55"/>
        <v>954.9203071304222</v>
      </c>
      <c r="Q149" s="11">
        <f t="shared" si="55"/>
        <v>983.48807607118022</v>
      </c>
      <c r="R149" s="11">
        <f t="shared" si="55"/>
        <v>1030.9047363130205</v>
      </c>
      <c r="S149" s="11">
        <f t="shared" si="55"/>
        <v>1106.1133315911577</v>
      </c>
      <c r="T149" s="11">
        <f t="shared" si="55"/>
        <v>1199.019762761804</v>
      </c>
      <c r="U149" s="11">
        <f t="shared" si="55"/>
        <v>1290.5305905312616</v>
      </c>
      <c r="V149" s="11">
        <f t="shared" si="55"/>
        <v>1407.8136775230334</v>
      </c>
      <c r="W149" s="11">
        <f t="shared" si="55"/>
        <v>1544.114633330749</v>
      </c>
      <c r="X149" s="12">
        <f t="shared" si="55"/>
        <v>1648.7174046404491</v>
      </c>
    </row>
    <row r="150" spans="1:24" x14ac:dyDescent="0.2">
      <c r="A150" s="15" t="s">
        <v>20</v>
      </c>
      <c r="B150" s="62">
        <f t="shared" si="37"/>
        <v>111.90573633009058</v>
      </c>
      <c r="C150" s="11">
        <f t="shared" si="37"/>
        <v>106.58045383390812</v>
      </c>
      <c r="D150" s="11">
        <f t="shared" ref="D150:X150" si="56">D99/D$102*$B$102</f>
        <v>117.56579919740911</v>
      </c>
      <c r="E150" s="11">
        <f t="shared" si="56"/>
        <v>144.35763008969195</v>
      </c>
      <c r="F150" s="11">
        <f t="shared" si="56"/>
        <v>171.75602237699476</v>
      </c>
      <c r="G150" s="11">
        <f t="shared" si="56"/>
        <v>194.76507318244325</v>
      </c>
      <c r="H150" s="11">
        <f t="shared" si="56"/>
        <v>212.82869061043115</v>
      </c>
      <c r="I150" s="11">
        <f t="shared" si="56"/>
        <v>225.45625730679788</v>
      </c>
      <c r="J150" s="11">
        <f t="shared" si="56"/>
        <v>236.5140429329912</v>
      </c>
      <c r="K150" s="11">
        <f t="shared" si="56"/>
        <v>248.0097735083923</v>
      </c>
      <c r="L150" s="11">
        <f t="shared" si="56"/>
        <v>261.43514874128329</v>
      </c>
      <c r="M150" s="11">
        <f t="shared" si="56"/>
        <v>275.85101374356373</v>
      </c>
      <c r="N150" s="11">
        <f t="shared" si="56"/>
        <v>292.91686585053208</v>
      </c>
      <c r="O150" s="11">
        <f t="shared" si="56"/>
        <v>310.72437490067512</v>
      </c>
      <c r="P150" s="11">
        <f t="shared" si="56"/>
        <v>325.60999877025949</v>
      </c>
      <c r="Q150" s="11">
        <f t="shared" si="56"/>
        <v>336.22378510731556</v>
      </c>
      <c r="R150" s="11">
        <f t="shared" si="56"/>
        <v>343.30365435859403</v>
      </c>
      <c r="S150" s="11">
        <f t="shared" si="56"/>
        <v>350.34872725994433</v>
      </c>
      <c r="T150" s="11">
        <f t="shared" si="56"/>
        <v>358.49360996921553</v>
      </c>
      <c r="U150" s="11">
        <f t="shared" si="56"/>
        <v>369.57886131073025</v>
      </c>
      <c r="V150" s="11">
        <f t="shared" si="56"/>
        <v>387.0773571274961</v>
      </c>
      <c r="W150" s="11">
        <f t="shared" si="56"/>
        <v>411.96368504050753</v>
      </c>
      <c r="X150" s="12">
        <f t="shared" si="56"/>
        <v>448.94710536226745</v>
      </c>
    </row>
    <row r="151" spans="1:24" x14ac:dyDescent="0.2">
      <c r="A151" s="15" t="s">
        <v>21</v>
      </c>
      <c r="B151" s="63">
        <f t="shared" si="37"/>
        <v>3.9098360655737703</v>
      </c>
      <c r="C151" s="48">
        <f t="shared" si="37"/>
        <v>3.9005165064418175</v>
      </c>
      <c r="D151" s="48">
        <f t="shared" ref="D151:X151" si="57">D100/D$102*$B$102</f>
        <v>3.888913903249851</v>
      </c>
      <c r="E151" s="48">
        <f t="shared" si="57"/>
        <v>3.875215513210458</v>
      </c>
      <c r="F151" s="48">
        <f t="shared" si="57"/>
        <v>3.8598965820040076</v>
      </c>
      <c r="G151" s="48">
        <f t="shared" si="57"/>
        <v>3.8442225499378324</v>
      </c>
      <c r="H151" s="48">
        <f t="shared" si="57"/>
        <v>3.8291101992808305</v>
      </c>
      <c r="I151" s="48">
        <f t="shared" si="57"/>
        <v>3.814288111350455</v>
      </c>
      <c r="J151" s="48">
        <f t="shared" si="57"/>
        <v>3.7988866425823775</v>
      </c>
      <c r="K151" s="48">
        <f t="shared" si="57"/>
        <v>3.7823884276745283</v>
      </c>
      <c r="L151" s="48">
        <f t="shared" si="57"/>
        <v>3.7655539144540264</v>
      </c>
      <c r="M151" s="48">
        <f t="shared" si="57"/>
        <v>3.749592682678033</v>
      </c>
      <c r="N151" s="48">
        <f t="shared" si="57"/>
        <v>3.7344280990857146</v>
      </c>
      <c r="O151" s="48">
        <f t="shared" si="57"/>
        <v>3.7198995203447569</v>
      </c>
      <c r="P151" s="48">
        <f t="shared" si="57"/>
        <v>3.7069387138347167</v>
      </c>
      <c r="Q151" s="48">
        <f t="shared" si="57"/>
        <v>3.6959712983321067</v>
      </c>
      <c r="R151" s="48">
        <f t="shared" si="57"/>
        <v>3.6874212514109188</v>
      </c>
      <c r="S151" s="48">
        <f t="shared" si="57"/>
        <v>3.6809308779956229</v>
      </c>
      <c r="T151" s="48">
        <f t="shared" si="57"/>
        <v>3.6734891230893618</v>
      </c>
      <c r="U151" s="48">
        <f t="shared" si="57"/>
        <v>3.6651067965348734</v>
      </c>
      <c r="V151" s="48">
        <f t="shared" si="57"/>
        <v>3.6579184837398948</v>
      </c>
      <c r="W151" s="48">
        <f t="shared" si="57"/>
        <v>3.6529127141441848</v>
      </c>
      <c r="X151" s="64">
        <f t="shared" si="57"/>
        <v>3.6499677871693166</v>
      </c>
    </row>
    <row r="152" spans="1:24" x14ac:dyDescent="0.2">
      <c r="A152" s="16" t="s">
        <v>24</v>
      </c>
      <c r="B152" s="18">
        <f>SUM(B131:B151)</f>
        <v>52175.879822091738</v>
      </c>
      <c r="C152" s="18">
        <f>SUM(C131:C151)</f>
        <v>52252.341193820903</v>
      </c>
      <c r="D152" s="18">
        <f t="shared" ref="D152:X152" si="58">SUM(D131:D151)</f>
        <v>52370.947256538566</v>
      </c>
      <c r="E152" s="18">
        <f t="shared" si="58"/>
        <v>52493.917787535924</v>
      </c>
      <c r="F152" s="18">
        <f t="shared" si="58"/>
        <v>52626.98534511499</v>
      </c>
      <c r="G152" s="18">
        <f t="shared" si="58"/>
        <v>52760.219231665862</v>
      </c>
      <c r="H152" s="18">
        <f t="shared" si="58"/>
        <v>52889.793433962557</v>
      </c>
      <c r="I152" s="18">
        <f t="shared" si="58"/>
        <v>53012.71432609998</v>
      </c>
      <c r="J152" s="18">
        <f t="shared" si="58"/>
        <v>53131.155822830588</v>
      </c>
      <c r="K152" s="18">
        <f t="shared" si="58"/>
        <v>53257.509564111337</v>
      </c>
      <c r="L152" s="18">
        <f t="shared" si="58"/>
        <v>53393.065554754161</v>
      </c>
      <c r="M152" s="18">
        <f t="shared" si="58"/>
        <v>53533.406935999374</v>
      </c>
      <c r="N152" s="18">
        <f t="shared" si="58"/>
        <v>53680.502450122403</v>
      </c>
      <c r="O152" s="18">
        <f t="shared" si="58"/>
        <v>53824.280513901067</v>
      </c>
      <c r="P152" s="18">
        <f t="shared" si="58"/>
        <v>53954.860328083298</v>
      </c>
      <c r="Q152" s="18">
        <f t="shared" si="58"/>
        <v>54083.375496769855</v>
      </c>
      <c r="R152" s="18">
        <f t="shared" si="58"/>
        <v>54209.608444143239</v>
      </c>
      <c r="S152" s="18">
        <f t="shared" si="58"/>
        <v>54322.893467962385</v>
      </c>
      <c r="T152" s="18">
        <f t="shared" si="58"/>
        <v>54446.34386504229</v>
      </c>
      <c r="U152" s="18">
        <f t="shared" si="58"/>
        <v>54579.930951428432</v>
      </c>
      <c r="V152" s="18">
        <f t="shared" si="58"/>
        <v>54702.40271730625</v>
      </c>
      <c r="W152" s="18">
        <f t="shared" si="58"/>
        <v>54802.758676715741</v>
      </c>
      <c r="X152" s="18">
        <f t="shared" si="58"/>
        <v>54874.289473087942</v>
      </c>
    </row>
    <row r="153" spans="1:24" x14ac:dyDescent="0.2">
      <c r="A153" s="14" t="s">
        <v>24</v>
      </c>
      <c r="B153" s="25">
        <f>B128+B152</f>
        <v>99158.941332407878</v>
      </c>
      <c r="C153" s="25">
        <f>C128+C152</f>
        <v>99158.941332407863</v>
      </c>
      <c r="D153" s="25">
        <f t="shared" ref="D153:X153" si="59">D128+D152</f>
        <v>99158.941332407878</v>
      </c>
      <c r="E153" s="25">
        <f t="shared" si="59"/>
        <v>99158.941332407878</v>
      </c>
      <c r="F153" s="25">
        <f t="shared" si="59"/>
        <v>99158.941332407849</v>
      </c>
      <c r="G153" s="25">
        <f t="shared" si="59"/>
        <v>99158.941332407878</v>
      </c>
      <c r="H153" s="25">
        <f t="shared" si="59"/>
        <v>99158.941332407878</v>
      </c>
      <c r="I153" s="25">
        <f t="shared" si="59"/>
        <v>99158.941332407892</v>
      </c>
      <c r="J153" s="25">
        <f t="shared" si="59"/>
        <v>99158.941332407878</v>
      </c>
      <c r="K153" s="25">
        <f t="shared" si="59"/>
        <v>99158.941332407849</v>
      </c>
      <c r="L153" s="25">
        <f t="shared" si="59"/>
        <v>99158.941332407907</v>
      </c>
      <c r="M153" s="25">
        <f t="shared" si="59"/>
        <v>99158.941332407892</v>
      </c>
      <c r="N153" s="25">
        <f t="shared" si="59"/>
        <v>99158.941332407863</v>
      </c>
      <c r="O153" s="25">
        <f t="shared" si="59"/>
        <v>99158.941332407878</v>
      </c>
      <c r="P153" s="25">
        <f t="shared" si="59"/>
        <v>99158.941332407907</v>
      </c>
      <c r="Q153" s="25">
        <f t="shared" si="59"/>
        <v>99158.941332407849</v>
      </c>
      <c r="R153" s="25">
        <f t="shared" si="59"/>
        <v>99158.941332407892</v>
      </c>
      <c r="S153" s="25">
        <f t="shared" si="59"/>
        <v>99158.941332407878</v>
      </c>
      <c r="T153" s="25">
        <f t="shared" si="59"/>
        <v>99158.941332407907</v>
      </c>
      <c r="U153" s="25">
        <f t="shared" si="59"/>
        <v>99158.941332407878</v>
      </c>
      <c r="V153" s="25">
        <f t="shared" si="59"/>
        <v>99158.941332407878</v>
      </c>
      <c r="W153" s="25">
        <f t="shared" si="59"/>
        <v>99158.941332407878</v>
      </c>
      <c r="X153" s="25">
        <f t="shared" si="59"/>
        <v>99158.941332407878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0">D6</f>
        <v>1945.8492907801419</v>
      </c>
      <c r="C158" s="60">
        <f>B158*Předpoklady!$X6</f>
        <v>2042.6602053865672</v>
      </c>
      <c r="D158" s="60">
        <f>C158*Předpoklady!$X6</f>
        <v>2144.2877073984719</v>
      </c>
      <c r="E158" s="60">
        <f>D158*Předpoklady!$X6</f>
        <v>2250.9714341989852</v>
      </c>
      <c r="F158" s="60">
        <f>E158*Předpoklady!$X6</f>
        <v>2362.9629457360229</v>
      </c>
      <c r="G158" s="60">
        <f>F158*Předpoklady!$X6</f>
        <v>2480.5263176999847</v>
      </c>
      <c r="H158" s="60">
        <f>G158*Předpoklady!$X6</f>
        <v>2603.9387642135398</v>
      </c>
      <c r="I158" s="60">
        <f>H158*Předpoklady!$X6</f>
        <v>2733.4912915018008</v>
      </c>
      <c r="J158" s="60">
        <f>I158*Předpoklady!$X6</f>
        <v>2869.4893840842383</v>
      </c>
      <c r="K158" s="60">
        <f>J158*Předpoklady!$X6</f>
        <v>3012.2537251063773</v>
      </c>
      <c r="L158" s="60">
        <f>K158*Předpoklady!$X6</f>
        <v>3162.120952509812</v>
      </c>
      <c r="M158" s="60">
        <f>L158*Předpoklady!$X6</f>
        <v>3319.4444528235908</v>
      </c>
      <c r="N158" s="60">
        <f>M158*Předpoklady!$X6</f>
        <v>3484.5951944487224</v>
      </c>
      <c r="O158" s="60">
        <f>N158*Předpoklady!$X6</f>
        <v>3657.9626024006939</v>
      </c>
      <c r="P158" s="60">
        <f>O158*Předpoklady!$X6</f>
        <v>3839.9554765726348</v>
      </c>
      <c r="Q158" s="60">
        <f>P158*Předpoklady!$X6</f>
        <v>4031.0029556843929</v>
      </c>
      <c r="R158" s="60">
        <f>Q158*Předpoklady!$X6</f>
        <v>4231.5555291905093</v>
      </c>
      <c r="S158" s="60">
        <f>R158*Předpoklady!$X6</f>
        <v>4442.0860995331723</v>
      </c>
      <c r="T158" s="60">
        <f>S158*Předpoklady!$X6</f>
        <v>4663.0910972449319</v>
      </c>
      <c r="U158" s="60">
        <f>T158*Předpoklady!$X6</f>
        <v>4895.0916515305971</v>
      </c>
      <c r="V158" s="60">
        <f>U158*Předpoklady!$X6</f>
        <v>5138.634819088531</v>
      </c>
      <c r="W158" s="60">
        <f>V158*Předpoklady!$X6</f>
        <v>5394.2948740689108</v>
      </c>
      <c r="X158" s="61">
        <f>W158*Předpoklady!$X6</f>
        <v>5662.6746622106684</v>
      </c>
    </row>
    <row r="159" spans="1:24" x14ac:dyDescent="0.2">
      <c r="A159" s="15" t="s">
        <v>2</v>
      </c>
      <c r="B159" s="62">
        <f t="shared" si="60"/>
        <v>1939.5411566265059</v>
      </c>
      <c r="C159" s="11">
        <f>B159*Předpoklady!$X7</f>
        <v>1999.964229719702</v>
      </c>
      <c r="D159" s="11">
        <f>C159*Předpoklady!$X7</f>
        <v>2062.2696798635484</v>
      </c>
      <c r="E159" s="11">
        <f>D159*Předpoklady!$X7</f>
        <v>2126.5161492816105</v>
      </c>
      <c r="F159" s="11">
        <f>E159*Předpoklady!$X7</f>
        <v>2192.7641070951954</v>
      </c>
      <c r="G159" s="11">
        <f>F159*Předpoklady!$X7</f>
        <v>2261.0759062372149</v>
      </c>
      <c r="H159" s="11">
        <f>G159*Předpoklady!$X7</f>
        <v>2331.5158421390984</v>
      </c>
      <c r="I159" s="11">
        <f>H159*Předpoklady!$X7</f>
        <v>2404.1502132459982</v>
      </c>
      <c r="J159" s="11">
        <f>I159*Předpoklady!$X7</f>
        <v>2479.0473834172417</v>
      </c>
      <c r="K159" s="11">
        <f>J159*Předpoklady!$X7</f>
        <v>2556.277846270762</v>
      </c>
      <c r="L159" s="11">
        <f>K159*Předpoklady!$X7</f>
        <v>2635.9142915320676</v>
      </c>
      <c r="M159" s="11">
        <f>L159*Předpoklady!$X7</f>
        <v>2718.0316734502039</v>
      </c>
      <c r="N159" s="11">
        <f>M159*Předpoklady!$X7</f>
        <v>2802.7072813450923</v>
      </c>
      <c r="O159" s="11">
        <f>N159*Předpoklady!$X7</f>
        <v>2890.0208123526527</v>
      </c>
      <c r="P159" s="11">
        <f>O159*Předpoklady!$X7</f>
        <v>2980.0544464361751</v>
      </c>
      <c r="Q159" s="11">
        <f>P159*Předpoklady!$X7</f>
        <v>3072.8929237345415</v>
      </c>
      <c r="R159" s="11">
        <f>Q159*Předpoklady!$X7</f>
        <v>3168.6236243200988</v>
      </c>
      <c r="S159" s="11">
        <f>R159*Předpoklady!$X7</f>
        <v>3267.3366504412506</v>
      </c>
      <c r="T159" s="11">
        <f>S159*Předpoklady!$X7</f>
        <v>3369.124911327177</v>
      </c>
      <c r="U159" s="11">
        <f>T159*Předpoklady!$X7</f>
        <v>3474.0842106344985</v>
      </c>
      <c r="V159" s="11">
        <f>U159*Předpoklady!$X7</f>
        <v>3582.313336618191</v>
      </c>
      <c r="W159" s="11">
        <f>V159*Předpoklady!$X7</f>
        <v>3693.9141551116213</v>
      </c>
      <c r="X159" s="12">
        <f>W159*Předpoklady!$X7</f>
        <v>3808.9917054032144</v>
      </c>
    </row>
    <row r="160" spans="1:24" x14ac:dyDescent="0.2">
      <c r="A160" s="15" t="s">
        <v>3</v>
      </c>
      <c r="B160" s="62">
        <f t="shared" si="60"/>
        <v>1887.5004237288133</v>
      </c>
      <c r="C160" s="11">
        <f>B160*Předpoklady!$X8</f>
        <v>1936.3174546525088</v>
      </c>
      <c r="D160" s="11">
        <f>C160*Předpoklady!$X8</f>
        <v>1986.3970561580416</v>
      </c>
      <c r="E160" s="11">
        <f>D160*Předpoklady!$X8</f>
        <v>2037.7718825147094</v>
      </c>
      <c r="F160" s="11">
        <f>E160*Předpoklady!$X8</f>
        <v>2090.4754325396871</v>
      </c>
      <c r="G160" s="11">
        <f>F160*Předpoklady!$X8</f>
        <v>2144.5420714408383</v>
      </c>
      <c r="H160" s="11">
        <f>G160*Předpoklady!$X8</f>
        <v>2200.0070532244581</v>
      </c>
      <c r="I160" s="11">
        <f>H160*Předpoklady!$X8</f>
        <v>2256.9065436825526</v>
      </c>
      <c r="J160" s="11">
        <f>I160*Předpoklady!$X8</f>
        <v>2315.2776439746453</v>
      </c>
      <c r="K160" s="11">
        <f>J160*Předpoklady!$X8</f>
        <v>2375.1584148194893</v>
      </c>
      <c r="L160" s="11">
        <f>K160*Předpoklady!$X8</f>
        <v>2436.5879013124563</v>
      </c>
      <c r="M160" s="11">
        <f>L160*Předpoklady!$X8</f>
        <v>2499.6061583847854</v>
      </c>
      <c r="N160" s="11">
        <f>M160*Předpoklady!$X8</f>
        <v>2564.2542769212937</v>
      </c>
      <c r="O160" s="11">
        <f>N160*Předpoklady!$X8</f>
        <v>2630.5744105535764</v>
      </c>
      <c r="P160" s="11">
        <f>O160*Předpoklady!$X8</f>
        <v>2698.6098031461697</v>
      </c>
      <c r="Q160" s="11">
        <f>P160*Předpoklady!$X8</f>
        <v>2768.4048169935954</v>
      </c>
      <c r="R160" s="11">
        <f>Q160*Předpoklady!$X8</f>
        <v>2840.0049617466761</v>
      </c>
      <c r="S160" s="11">
        <f>R160*Předpoklady!$X8</f>
        <v>2913.4569240869801</v>
      </c>
      <c r="T160" s="11">
        <f>S160*Předpoklady!$X8</f>
        <v>2988.8085981687464</v>
      </c>
      <c r="U160" s="11">
        <f>T160*Předpoklady!$X8</f>
        <v>3066.1091168481389</v>
      </c>
      <c r="V160" s="11">
        <f>U160*Předpoklady!$X8</f>
        <v>3145.4088837201944</v>
      </c>
      <c r="W160" s="11">
        <f>V160*Předpoklady!$X8</f>
        <v>3226.7596059843481</v>
      </c>
      <c r="X160" s="12">
        <f>W160*Předpoklady!$X8</f>
        <v>3310.214328159977</v>
      </c>
    </row>
    <row r="161" spans="1:24" x14ac:dyDescent="0.2">
      <c r="A161" s="15" t="s">
        <v>4</v>
      </c>
      <c r="B161" s="62">
        <f t="shared" si="60"/>
        <v>2435.3127791771622</v>
      </c>
      <c r="C161" s="11">
        <f>B161*Předpoklady!$X9</f>
        <v>2554.5779174530849</v>
      </c>
      <c r="D161" s="11">
        <f>C161*Předpoklady!$X9</f>
        <v>2679.6838550421789</v>
      </c>
      <c r="E161" s="11">
        <f>D161*Předpoklady!$X9</f>
        <v>2810.9166347655896</v>
      </c>
      <c r="F161" s="11">
        <f>E161*Předpoklady!$X9</f>
        <v>2948.5763078859686</v>
      </c>
      <c r="G161" s="11">
        <f>F161*Předpoklady!$X9</f>
        <v>3092.9776201461332</v>
      </c>
      <c r="H161" s="11">
        <f>G161*Předpoklady!$X9</f>
        <v>3244.4507314052548</v>
      </c>
      <c r="I161" s="11">
        <f>H161*Předpoklady!$X9</f>
        <v>3403.3419705179608</v>
      </c>
      <c r="J161" s="11">
        <f>I161*Předpoklady!$X9</f>
        <v>3570.0146271823014</v>
      </c>
      <c r="K161" s="11">
        <f>J161*Předpoklady!$X9</f>
        <v>3744.8497825670752</v>
      </c>
      <c r="L161" s="11">
        <f>K161*Předpoklady!$X9</f>
        <v>3928.2471806176568</v>
      </c>
      <c r="M161" s="11">
        <f>L161*Předpoklady!$X9</f>
        <v>4120.6261420324881</v>
      </c>
      <c r="N161" s="11">
        <f>M161*Předpoklady!$X9</f>
        <v>4322.4265229999528</v>
      </c>
      <c r="O161" s="11">
        <f>N161*Předpoklady!$X9</f>
        <v>4534.1097208876945</v>
      </c>
      <c r="P161" s="11">
        <f>O161*Předpoklady!$X9</f>
        <v>4756.1597291837907</v>
      </c>
      <c r="Q161" s="11">
        <f>P161*Předpoklady!$X9</f>
        <v>4989.0842441018049</v>
      </c>
      <c r="R161" s="11">
        <f>Q161*Předpoklady!$X9</f>
        <v>5233.4158253798678</v>
      </c>
      <c r="S161" s="11">
        <f>R161*Předpoklady!$X9</f>
        <v>5489.7131139278399</v>
      </c>
      <c r="T161" s="11">
        <f>S161*Předpoklady!$X9</f>
        <v>5758.5621091065905</v>
      </c>
      <c r="U161" s="11">
        <f>T161*Předpoklady!$X9</f>
        <v>6040.5775085597734</v>
      </c>
      <c r="V161" s="11">
        <f>U161*Předpoklady!$X9</f>
        <v>6336.4041136614924</v>
      </c>
      <c r="W161" s="11">
        <f>V161*Předpoklady!$X9</f>
        <v>6646.7183037932846</v>
      </c>
      <c r="X161" s="12">
        <f>W161*Předpoklady!$X9</f>
        <v>6972.2295828212118</v>
      </c>
    </row>
    <row r="162" spans="1:24" x14ac:dyDescent="0.2">
      <c r="A162" s="15" t="s">
        <v>5</v>
      </c>
      <c r="B162" s="62">
        <f t="shared" si="60"/>
        <v>2980.5545583038866</v>
      </c>
      <c r="C162" s="11">
        <f>B162*Předpoklady!$X10</f>
        <v>3116.5702772475311</v>
      </c>
      <c r="D162" s="11">
        <f>C162*Předpoklady!$X10</f>
        <v>3258.7929873526741</v>
      </c>
      <c r="E162" s="11">
        <f>D162*Předpoklady!$X10</f>
        <v>3407.5059407285435</v>
      </c>
      <c r="F162" s="11">
        <f>E162*Předpoklady!$X10</f>
        <v>3563.005315514918</v>
      </c>
      <c r="G162" s="11">
        <f>F162*Předpoklady!$X10</f>
        <v>3725.6008057533418</v>
      </c>
      <c r="H162" s="11">
        <f>G162*Předpoklady!$X10</f>
        <v>3895.616238176739</v>
      </c>
      <c r="I162" s="11">
        <f>H162*Předpoklady!$X10</f>
        <v>4073.3902171458308</v>
      </c>
      <c r="J162" s="11">
        <f>I162*Předpoklady!$X10</f>
        <v>4259.2767990168177</v>
      </c>
      <c r="K162" s="11">
        <f>J162*Předpoklady!$X10</f>
        <v>4453.646197283404</v>
      </c>
      <c r="L162" s="11">
        <f>K162*Předpoklady!$X10</f>
        <v>4656.8855198975316</v>
      </c>
      <c r="M162" s="11">
        <f>L162*Předpoklady!$X10</f>
        <v>4869.3995402372766</v>
      </c>
      <c r="N162" s="11">
        <f>M162*Předpoklady!$X10</f>
        <v>5091.6115032573807</v>
      </c>
      <c r="O162" s="11">
        <f>N162*Předpoklady!$X10</f>
        <v>5323.9639684279491</v>
      </c>
      <c r="P162" s="11">
        <f>O162*Předpoklady!$X10</f>
        <v>5566.9196911401232</v>
      </c>
      <c r="Q162" s="11">
        <f>P162*Předpoklady!$X10</f>
        <v>5820.9625443341411</v>
      </c>
      <c r="R162" s="11">
        <f>Q162*Předpoklady!$X10</f>
        <v>6086.5984821853117</v>
      </c>
      <c r="S162" s="11">
        <f>R162*Předpoklady!$X10</f>
        <v>6364.3565477671882</v>
      </c>
      <c r="T162" s="11">
        <f>S162*Předpoklady!$X10</f>
        <v>6654.7899266988106</v>
      </c>
      <c r="U162" s="11">
        <f>T162*Předpoklady!$X10</f>
        <v>6958.4770488744743</v>
      </c>
      <c r="V162" s="11">
        <f>U162*Předpoklady!$X10</f>
        <v>7276.0227404702373</v>
      </c>
      <c r="W162" s="11">
        <f>V162*Předpoklady!$X10</f>
        <v>7608.0594285215166</v>
      </c>
      <c r="X162" s="12">
        <f>W162*Předpoklady!$X10</f>
        <v>7955.2484004708167</v>
      </c>
    </row>
    <row r="163" spans="1:24" x14ac:dyDescent="0.2">
      <c r="A163" s="15" t="s">
        <v>6</v>
      </c>
      <c r="B163" s="62">
        <f t="shared" si="60"/>
        <v>3638.1163916977116</v>
      </c>
      <c r="C163" s="11">
        <f>B163*Předpoklady!$X11</f>
        <v>3834.1791828027399</v>
      </c>
      <c r="D163" s="11">
        <f>C163*Předpoklady!$X11</f>
        <v>4040.8080509424713</v>
      </c>
      <c r="E163" s="11">
        <f>D163*Předpoklady!$X11</f>
        <v>4258.5724156547694</v>
      </c>
      <c r="F163" s="11">
        <f>E163*Předpoklady!$X11</f>
        <v>4488.072383231819</v>
      </c>
      <c r="G163" s="11">
        <f>F163*Předpoklady!$X11</f>
        <v>4729.9404004689486</v>
      </c>
      <c r="H163" s="11">
        <f>G163*Předpoklady!$X11</f>
        <v>4984.8429975361159</v>
      </c>
      <c r="I163" s="11">
        <f>H163*Předpoklady!$X11</f>
        <v>5253.4826247749834</v>
      </c>
      <c r="J163" s="11">
        <f>I163*Předpoklady!$X11</f>
        <v>5536.5995884833665</v>
      </c>
      <c r="K163" s="11">
        <f>J163*Předpoklady!$X11</f>
        <v>5834.9740910216005</v>
      </c>
      <c r="L163" s="11">
        <f>K163*Předpoklady!$X11</f>
        <v>6149.4283808628797</v>
      </c>
      <c r="M163" s="11">
        <f>L163*Předpoklady!$X11</f>
        <v>6480.8290185125807</v>
      </c>
      <c r="N163" s="11">
        <f>M163*Předpoklady!$X11</f>
        <v>6830.0892645409094</v>
      </c>
      <c r="O163" s="11">
        <f>N163*Předpoklady!$X11</f>
        <v>7198.1715963097076</v>
      </c>
      <c r="P163" s="11">
        <f>O163*Předpoklady!$X11</f>
        <v>7586.0903603289216</v>
      </c>
      <c r="Q163" s="11">
        <f>P163*Předpoklady!$X11</f>
        <v>7994.9145675519821</v>
      </c>
      <c r="R163" s="11">
        <f>Q163*Předpoklady!$X11</f>
        <v>8425.7708393132671</v>
      </c>
      <c r="S163" s="11">
        <f>R163*Předpoklady!$X11</f>
        <v>8879.8465120259334</v>
      </c>
      <c r="T163" s="11">
        <f>S163*Předpoklady!$X11</f>
        <v>9358.3929091959326</v>
      </c>
      <c r="U163" s="11">
        <f>T163*Předpoklady!$X11</f>
        <v>9862.7287897690785</v>
      </c>
      <c r="V163" s="11">
        <f>U163*Předpoklady!$X11</f>
        <v>10394.243982313999</v>
      </c>
      <c r="W163" s="11">
        <f>V163*Předpoklady!$X11</f>
        <v>10954.403215055901</v>
      </c>
      <c r="X163" s="12">
        <f>W163*Předpoklady!$X11</f>
        <v>11544.750152315793</v>
      </c>
    </row>
    <row r="164" spans="1:24" x14ac:dyDescent="0.2">
      <c r="A164" s="15" t="s">
        <v>7</v>
      </c>
      <c r="B164" s="62">
        <f t="shared" si="60"/>
        <v>4104.1382074206522</v>
      </c>
      <c r="C164" s="11">
        <f>B164*Předpoklady!$X12</f>
        <v>4305.1108246639515</v>
      </c>
      <c r="D164" s="11">
        <f>C164*Předpoklady!$X12</f>
        <v>4515.9247266886923</v>
      </c>
      <c r="E164" s="11">
        <f>D164*Předpoklady!$X12</f>
        <v>4737.0618243515773</v>
      </c>
      <c r="F164" s="11">
        <f>E164*Předpoklady!$X12</f>
        <v>4969.0276268584021</v>
      </c>
      <c r="G164" s="11">
        <f>F164*Předpoklady!$X12</f>
        <v>5212.3523973347874</v>
      </c>
      <c r="H164" s="11">
        <f>G164*Předpoklady!$X12</f>
        <v>5467.592364983223</v>
      </c>
      <c r="I164" s="11">
        <f>H164*Předpoklady!$X12</f>
        <v>5735.330996597374</v>
      </c>
      <c r="J164" s="11">
        <f>I164*Předpoklady!$X12</f>
        <v>6016.1803303402558</v>
      </c>
      <c r="K164" s="11">
        <f>J164*Předpoklady!$X12</f>
        <v>6310.7823748352484</v>
      </c>
      <c r="L164" s="11">
        <f>K164*Předpoklady!$X12</f>
        <v>6619.8105767681982</v>
      </c>
      <c r="M164" s="11">
        <f>L164*Předpoklady!$X12</f>
        <v>6943.9713603554792</v>
      </c>
      <c r="N164" s="11">
        <f>M164*Předpoklady!$X12</f>
        <v>7284.0057421971715</v>
      </c>
      <c r="O164" s="11">
        <f>N164*Předpoklady!$X12</f>
        <v>7640.6910252068292</v>
      </c>
      <c r="P164" s="11">
        <f>O164*Předpoklady!$X12</f>
        <v>8014.8425754900909</v>
      </c>
      <c r="Q164" s="11">
        <f>P164*Předpoklady!$X12</f>
        <v>8407.3156862339893</v>
      </c>
      <c r="R164" s="11">
        <f>Q164*Předpoklady!$X12</f>
        <v>8819.0075328677285</v>
      </c>
      <c r="S164" s="11">
        <f>R164*Předpoklady!$X12</f>
        <v>9250.8592239643331</v>
      </c>
      <c r="T164" s="11">
        <f>S164*Předpoklady!$X12</f>
        <v>9703.8579525714449</v>
      </c>
      <c r="U164" s="11">
        <f>T164*Předpoklady!$X12</f>
        <v>10179.039252889093</v>
      </c>
      <c r="V164" s="11">
        <f>U164*Předpoklady!$X12</f>
        <v>10677.489367453114</v>
      </c>
      <c r="W164" s="11">
        <f>V164*Předpoklady!$X12</f>
        <v>11200.34773023549</v>
      </c>
      <c r="X164" s="12">
        <f>W164*Předpoklady!$X12</f>
        <v>11748.80957133785</v>
      </c>
    </row>
    <row r="165" spans="1:24" x14ac:dyDescent="0.2">
      <c r="A165" s="15" t="s">
        <v>8</v>
      </c>
      <c r="B165" s="62">
        <f t="shared" si="60"/>
        <v>3951.1491506952275</v>
      </c>
      <c r="C165" s="11">
        <f>B165*Předpoklady!$X13</f>
        <v>4137.5472879318158</v>
      </c>
      <c r="D165" s="11">
        <f>C165*Předpoklady!$X13</f>
        <v>4332.7388835371312</v>
      </c>
      <c r="E165" s="11">
        <f>D165*Předpoklady!$X13</f>
        <v>4537.1387748653924</v>
      </c>
      <c r="F165" s="11">
        <f>E165*Předpoklady!$X13</f>
        <v>4751.1813695039664</v>
      </c>
      <c r="G165" s="11">
        <f>F165*Předpoklady!$X13</f>
        <v>4975.3215685123723</v>
      </c>
      <c r="H165" s="11">
        <f>G165*Předpoklady!$X13</f>
        <v>5210.0357332157091</v>
      </c>
      <c r="I165" s="11">
        <f>H165*Předpoklady!$X13</f>
        <v>5455.8226976072192</v>
      </c>
      <c r="J165" s="11">
        <f>I165*Předpoklady!$X13</f>
        <v>5713.2048285116289</v>
      </c>
      <c r="K165" s="11">
        <f>J165*Předpoklady!$X13</f>
        <v>5982.7291357624117</v>
      </c>
      <c r="L165" s="11">
        <f>K165*Předpoklady!$X13</f>
        <v>6264.968434752418</v>
      </c>
      <c r="M165" s="11">
        <f>L165*Předpoklady!$X13</f>
        <v>6560.5225638286129</v>
      </c>
      <c r="N165" s="11">
        <f>M165*Předpoklady!$X13</f>
        <v>6870.019659118243</v>
      </c>
      <c r="O165" s="11">
        <f>N165*Předpoklady!$X13</f>
        <v>7194.117489495783</v>
      </c>
      <c r="P165" s="11">
        <f>O165*Předpoklady!$X13</f>
        <v>7533.5048545278587</v>
      </c>
      <c r="Q165" s="11">
        <f>P165*Předpoklady!$X13</f>
        <v>7888.903048367164</v>
      </c>
      <c r="R165" s="11">
        <f>Q165*Předpoklady!$X13</f>
        <v>8261.0673927065691</v>
      </c>
      <c r="S165" s="11">
        <f>R165*Předpoklady!$X13</f>
        <v>8650.78884205137</v>
      </c>
      <c r="T165" s="11">
        <f>S165*Předpoklady!$X13</f>
        <v>9058.8956647213545</v>
      </c>
      <c r="U165" s="11">
        <f>T165*Předpoklady!$X13</f>
        <v>9486.2552031552696</v>
      </c>
      <c r="V165" s="11">
        <f>U165*Předpoklady!$X13</f>
        <v>9933.7757172588463</v>
      </c>
      <c r="W165" s="11">
        <f>V165*Předpoklady!$X13</f>
        <v>10402.408314714019</v>
      </c>
      <c r="X165" s="12">
        <f>W165*Předpoklady!$X13</f>
        <v>10893.14897235179</v>
      </c>
    </row>
    <row r="166" spans="1:24" x14ac:dyDescent="0.2">
      <c r="A166" s="15" t="s">
        <v>9</v>
      </c>
      <c r="B166" s="62">
        <f t="shared" si="60"/>
        <v>3850.4799650593991</v>
      </c>
      <c r="C166" s="11">
        <f>B166*Předpoklady!$X14</f>
        <v>4030.4700846166174</v>
      </c>
      <c r="D166" s="11">
        <f>C166*Předpoklady!$X14</f>
        <v>4218.8738158358101</v>
      </c>
      <c r="E166" s="11">
        <f>D166*Předpoklady!$X14</f>
        <v>4416.0844517564647</v>
      </c>
      <c r="F166" s="11">
        <f>E166*Předpoklady!$X14</f>
        <v>4622.5136698433471</v>
      </c>
      <c r="G166" s="11">
        <f>F166*Předpoklady!$X14</f>
        <v>4838.5923913637553</v>
      </c>
      <c r="H166" s="11">
        <f>G166*Předpoklady!$X14</f>
        <v>5064.7716809362373</v>
      </c>
      <c r="I166" s="11">
        <f>H166*Předpoklady!$X14</f>
        <v>5301.5236881285837</v>
      </c>
      <c r="J166" s="11">
        <f>I166*Předpoklady!$X14</f>
        <v>5549.342633070677</v>
      </c>
      <c r="K166" s="11">
        <f>J166*Předpoklady!$X14</f>
        <v>5808.7458381396718</v>
      </c>
      <c r="L166" s="11">
        <f>K166*Předpoklady!$X14</f>
        <v>6080.2748078711438</v>
      </c>
      <c r="M166" s="11">
        <f>L166*Předpoklady!$X14</f>
        <v>6364.496359350529</v>
      </c>
      <c r="N166" s="11">
        <f>M166*Předpoklady!$X14</f>
        <v>6662.0038054445413</v>
      </c>
      <c r="O166" s="11">
        <f>N166*Předpoklady!$X14</f>
        <v>6973.4181933425725</v>
      </c>
      <c r="P166" s="11">
        <f>O166*Předpoklady!$X14</f>
        <v>7299.389600993527</v>
      </c>
      <c r="Q166" s="11">
        <f>P166*Předpoklady!$X14</f>
        <v>7640.598494144403</v>
      </c>
      <c r="R166" s="11">
        <f>Q166*Předpoklady!$X14</f>
        <v>7997.7571468134447</v>
      </c>
      <c r="S166" s="11">
        <f>R166*Předpoklady!$X14</f>
        <v>8371.6111281631038</v>
      </c>
      <c r="T166" s="11">
        <f>S166*Předpoklady!$X14</f>
        <v>8762.9408588766546</v>
      </c>
      <c r="U166" s="11">
        <f>T166*Předpoklady!$X14</f>
        <v>9172.5632402874126</v>
      </c>
      <c r="V166" s="11">
        <f>U166*Předpoklady!$X14</f>
        <v>9601.3333596613502</v>
      </c>
      <c r="W166" s="11">
        <f>V166*Předpoklady!$X14</f>
        <v>10050.146275192907</v>
      </c>
      <c r="X166" s="12">
        <f>W166*Předpoklady!$X14</f>
        <v>10519.938884440153</v>
      </c>
    </row>
    <row r="167" spans="1:24" x14ac:dyDescent="0.2">
      <c r="A167" s="15" t="s">
        <v>10</v>
      </c>
      <c r="B167" s="62">
        <f t="shared" si="60"/>
        <v>3573.0324977777782</v>
      </c>
      <c r="C167" s="11">
        <f>B167*Předpoklady!$X15</f>
        <v>3713.7695111031585</v>
      </c>
      <c r="D167" s="11">
        <f>C167*Předpoklady!$X15</f>
        <v>3860.0499688086466</v>
      </c>
      <c r="E167" s="11">
        <f>D167*Předpoklady!$X15</f>
        <v>4012.0922198194417</v>
      </c>
      <c r="F167" s="11">
        <f>E167*Předpoklady!$X15</f>
        <v>4170.1232135354421</v>
      </c>
      <c r="G167" s="11">
        <f>F167*Předpoklady!$X15</f>
        <v>4334.3788385925409</v>
      </c>
      <c r="H167" s="11">
        <f>G167*Předpoklady!$X15</f>
        <v>4505.1042749672824</v>
      </c>
      <c r="I167" s="11">
        <f>H167*Předpoklady!$X15</f>
        <v>4682.5543599504535</v>
      </c>
      <c r="J167" s="11">
        <f>I167*Předpoklady!$X15</f>
        <v>4866.9939685358868</v>
      </c>
      <c r="K167" s="11">
        <f>J167*Předpoklady!$X15</f>
        <v>5058.6984087922774</v>
      </c>
      <c r="L167" s="11">
        <f>K167*Předpoklady!$X15</f>
        <v>5257.9538328081717</v>
      </c>
      <c r="M167" s="11">
        <f>L167*Předpoklady!$X15</f>
        <v>5465.0576638235316</v>
      </c>
      <c r="N167" s="11">
        <f>M167*Předpoklady!$X15</f>
        <v>5680.319040185449</v>
      </c>
      <c r="O167" s="11">
        <f>N167*Předpoklady!$X15</f>
        <v>5904.0592767906837</v>
      </c>
      <c r="P167" s="11">
        <f>O167*Předpoklady!$X15</f>
        <v>6136.6123447038108</v>
      </c>
      <c r="Q167" s="11">
        <f>P167*Předpoklady!$X15</f>
        <v>6378.3253696668962</v>
      </c>
      <c r="R167" s="11">
        <f>Q167*Předpoklady!$X15</f>
        <v>6629.5591502447996</v>
      </c>
      <c r="S167" s="11">
        <f>R167*Předpoklady!$X15</f>
        <v>6890.6886963795432</v>
      </c>
      <c r="T167" s="11">
        <f>S167*Předpoklady!$X15</f>
        <v>7162.1037891576134</v>
      </c>
      <c r="U167" s="11">
        <f>T167*Předpoklady!$X15</f>
        <v>7444.2095626257624</v>
      </c>
      <c r="V167" s="11">
        <f>U167*Předpoklady!$X15</f>
        <v>7737.4271085237579</v>
      </c>
      <c r="W167" s="11">
        <f>V167*Předpoklady!$X15</f>
        <v>8042.1941048367571</v>
      </c>
      <c r="X167" s="12">
        <f>W167*Předpoklady!$X15</f>
        <v>8358.9654691055239</v>
      </c>
    </row>
    <row r="168" spans="1:24" x14ac:dyDescent="0.2">
      <c r="A168" s="15" t="s">
        <v>11</v>
      </c>
      <c r="B168" s="62">
        <f t="shared" si="60"/>
        <v>2498.8260585693711</v>
      </c>
      <c r="C168" s="11">
        <f>B168*Předpoklady!$X16</f>
        <v>2593.9287044336279</v>
      </c>
      <c r="D168" s="11">
        <f>C168*Předpoklady!$X16</f>
        <v>2692.6508552327582</v>
      </c>
      <c r="E168" s="11">
        <f>D168*Předpoklady!$X16</f>
        <v>2795.1302654514511</v>
      </c>
      <c r="F168" s="11">
        <f>E168*Předpoklady!$X16</f>
        <v>2901.509932362675</v>
      </c>
      <c r="G168" s="11">
        <f>F168*Předpoklady!$X16</f>
        <v>3011.9382955625906</v>
      </c>
      <c r="H168" s="11">
        <f>G168*Předpoklady!$X16</f>
        <v>3126.5694440995471</v>
      </c>
      <c r="I168" s="11">
        <f>H168*Předpoklady!$X16</f>
        <v>3245.5633314861875</v>
      </c>
      <c r="J168" s="11">
        <f>I168*Předpoklady!$X16</f>
        <v>3369.0859988946841</v>
      </c>
      <c r="K168" s="11">
        <f>J168*Předpoklady!$X16</f>
        <v>3497.3098068465461</v>
      </c>
      <c r="L168" s="11">
        <f>K168*Předpoklady!$X16</f>
        <v>3630.4136757202932</v>
      </c>
      <c r="M168" s="11">
        <f>L168*Předpoklady!$X16</f>
        <v>3768.5833354125939</v>
      </c>
      <c r="N168" s="11">
        <f>M168*Předpoklady!$X16</f>
        <v>3912.0115845012388</v>
      </c>
      <c r="O168" s="11">
        <f>N168*Předpoklady!$X16</f>
        <v>4060.8985592715812</v>
      </c>
      <c r="P168" s="11">
        <f>O168*Předpoklady!$X16</f>
        <v>4215.4520129818347</v>
      </c>
      <c r="Q168" s="11">
        <f>P168*Předpoklady!$X16</f>
        <v>4375.8876057569096</v>
      </c>
      <c r="R168" s="11">
        <f>Q168*Předpoklady!$X16</f>
        <v>4542.4292055152982</v>
      </c>
      <c r="S168" s="11">
        <f>R168*Předpoklady!$X16</f>
        <v>4715.3092003489146</v>
      </c>
      <c r="T168" s="11">
        <f>S168*Předpoklady!$X16</f>
        <v>4894.7688227917815</v>
      </c>
      <c r="U168" s="11">
        <f>T168*Předpoklady!$X16</f>
        <v>5081.0584864300281</v>
      </c>
      <c r="V168" s="11">
        <f>U168*Předpoklady!$X16</f>
        <v>5274.4381353229119</v>
      </c>
      <c r="W168" s="11">
        <f>V168*Předpoklady!$X16</f>
        <v>5475.1776067224264</v>
      </c>
      <c r="X168" s="12">
        <f>W168*Předpoklady!$X16</f>
        <v>5683.5570075976302</v>
      </c>
    </row>
    <row r="169" spans="1:24" x14ac:dyDescent="0.2">
      <c r="A169" s="15" t="s">
        <v>12</v>
      </c>
      <c r="B169" s="62">
        <f t="shared" si="60"/>
        <v>2502.4407700892853</v>
      </c>
      <c r="C169" s="11">
        <f>B169*Předpoklady!$X17</f>
        <v>2559.4834020553112</v>
      </c>
      <c r="D169" s="11">
        <f>C169*Předpoklady!$X17</f>
        <v>2617.8263092967818</v>
      </c>
      <c r="E169" s="11">
        <f>D169*Předpoklady!$X17</f>
        <v>2677.4991313259998</v>
      </c>
      <c r="F169" s="11">
        <f>E169*Předpoklady!$X17</f>
        <v>2738.5321832819645</v>
      </c>
      <c r="G169" s="11">
        <f>F169*Předpoklady!$X17</f>
        <v>2800.956471331147</v>
      </c>
      <c r="H169" s="11">
        <f>G169*Předpoklady!$X17</f>
        <v>2864.8037084193202</v>
      </c>
      <c r="I169" s="11">
        <f>H169*Předpoklady!$X17</f>
        <v>2930.1063303824526</v>
      </c>
      <c r="J169" s="11">
        <f>I169*Předpoklady!$X17</f>
        <v>2996.8975124248418</v>
      </c>
      <c r="K169" s="11">
        <f>J169*Předpoklady!$X17</f>
        <v>3065.2111859728675</v>
      </c>
      <c r="L169" s="11">
        <f>K169*Předpoklady!$X17</f>
        <v>3135.0820559129215</v>
      </c>
      <c r="M169" s="11">
        <f>L169*Předpoklady!$X17</f>
        <v>3206.5456182222715</v>
      </c>
      <c r="N169" s="11">
        <f>M169*Předpoklady!$X17</f>
        <v>3279.6381780018187</v>
      </c>
      <c r="O169" s="11">
        <f>N169*Předpoklady!$X17</f>
        <v>3354.3968679199065</v>
      </c>
      <c r="P169" s="11">
        <f>O169*Předpoklady!$X17</f>
        <v>3430.8596670765551</v>
      </c>
      <c r="Q169" s="11">
        <f>P169*Předpoklady!$X17</f>
        <v>3509.0654202976984</v>
      </c>
      <c r="R169" s="11">
        <f>Q169*Předpoklady!$X17</f>
        <v>3589.0538578692331</v>
      </c>
      <c r="S169" s="11">
        <f>R169*Předpoklady!$X17</f>
        <v>3670.8656157208989</v>
      </c>
      <c r="T169" s="11">
        <f>S169*Předpoklady!$X17</f>
        <v>3754.5422560702473</v>
      </c>
      <c r="U169" s="11">
        <f>T169*Předpoklady!$X17</f>
        <v>3840.1262885371843</v>
      </c>
      <c r="V169" s="11">
        <f>U169*Předpoklady!$X17</f>
        <v>3927.6611917398177</v>
      </c>
      <c r="W169" s="11">
        <f>V169*Předpoklady!$X17</f>
        <v>4017.1914353825732</v>
      </c>
      <c r="X169" s="12">
        <f>W169*Předpoklady!$X17</f>
        <v>4108.7625028478078</v>
      </c>
    </row>
    <row r="170" spans="1:24" x14ac:dyDescent="0.2">
      <c r="A170" s="15" t="s">
        <v>13</v>
      </c>
      <c r="B170" s="62">
        <f t="shared" si="60"/>
        <v>1966.8609338061467</v>
      </c>
      <c r="C170" s="11">
        <f>B170*Předpoklady!$X18</f>
        <v>2026.6200189135172</v>
      </c>
      <c r="D170" s="11">
        <f>C170*Předpoklady!$X18</f>
        <v>2088.1947627649756</v>
      </c>
      <c r="E170" s="11">
        <f>D170*Předpoklady!$X18</f>
        <v>2151.6403304733926</v>
      </c>
      <c r="F170" s="11">
        <f>E170*Předpoklady!$X18</f>
        <v>2217.013563231842</v>
      </c>
      <c r="G170" s="11">
        <f>F170*Předpoklady!$X18</f>
        <v>2284.3730292379041</v>
      </c>
      <c r="H170" s="11">
        <f>G170*Předpoklady!$X18</f>
        <v>2353.7790761651977</v>
      </c>
      <c r="I170" s="11">
        <f>H170*Předpoklady!$X18</f>
        <v>2425.2938852291554</v>
      </c>
      <c r="J170" s="11">
        <f>I170*Předpoklady!$X18</f>
        <v>2498.9815268954771</v>
      </c>
      <c r="K170" s="11">
        <f>J170*Předpoklady!$X18</f>
        <v>2574.9080182811726</v>
      </c>
      <c r="L170" s="11">
        <f>K170*Předpoklady!$X18</f>
        <v>2653.1413822996178</v>
      </c>
      <c r="M170" s="11">
        <f>L170*Předpoklady!$X18</f>
        <v>2733.7517086026141</v>
      </c>
      <c r="N170" s="11">
        <f>M170*Předpoklady!$X18</f>
        <v>2816.8112163740493</v>
      </c>
      <c r="O170" s="11">
        <f>N170*Předpoklady!$X18</f>
        <v>2902.3943190314149</v>
      </c>
      <c r="P170" s="11">
        <f>O170*Předpoklady!$X18</f>
        <v>2990.5776908931502</v>
      </c>
      <c r="Q170" s="11">
        <f>P170*Předpoklady!$X18</f>
        <v>3081.4403358715376</v>
      </c>
      <c r="R170" s="11">
        <f>Q170*Předpoklady!$X18</f>
        <v>3175.0636582526922</v>
      </c>
      <c r="S170" s="11">
        <f>R170*Předpoklady!$X18</f>
        <v>3271.531535627058</v>
      </c>
      <c r="T170" s="11">
        <f>S170*Předpoklady!$X18</f>
        <v>3370.9303940357495</v>
      </c>
      <c r="U170" s="11">
        <f>T170*Předpoklady!$X18</f>
        <v>3473.3492854000633</v>
      </c>
      <c r="V170" s="11">
        <f>U170*Předpoklady!$X18</f>
        <v>3578.8799673035278</v>
      </c>
      <c r="W170" s="11">
        <f>V170*Předpoklady!$X18</f>
        <v>3687.6169851979685</v>
      </c>
      <c r="X170" s="12">
        <f>W170*Předpoklady!$X18</f>
        <v>3799.6577571072398</v>
      </c>
    </row>
    <row r="171" spans="1:24" x14ac:dyDescent="0.2">
      <c r="A171" s="15" t="s">
        <v>14</v>
      </c>
      <c r="B171" s="62">
        <f t="shared" si="60"/>
        <v>1778.1252811387901</v>
      </c>
      <c r="C171" s="11">
        <f>B171*Předpoklady!$X19</f>
        <v>1832.9537366403038</v>
      </c>
      <c r="D171" s="11">
        <f>C171*Předpoklady!$X19</f>
        <v>1889.4728264095875</v>
      </c>
      <c r="E171" s="11">
        <f>D171*Předpoklady!$X19</f>
        <v>1947.7346811185928</v>
      </c>
      <c r="F171" s="11">
        <f>E171*Předpoklady!$X19</f>
        <v>2007.7930388874402</v>
      </c>
      <c r="G171" s="11">
        <f>F171*Předpoklady!$X19</f>
        <v>2069.7032948500491</v>
      </c>
      <c r="H171" s="11">
        <f>G171*Předpoklady!$X19</f>
        <v>2133.5225522481246</v>
      </c>
      <c r="I171" s="11">
        <f>H171*Předpoklady!$X19</f>
        <v>2199.3096751006237</v>
      </c>
      <c r="J171" s="11">
        <f>I171*Předpoklady!$X19</f>
        <v>2267.1253424972851</v>
      </c>
      <c r="K171" s="11">
        <f>J171*Předpoklady!$X19</f>
        <v>2337.0321045662981</v>
      </c>
      <c r="L171" s="11">
        <f>K171*Předpoklady!$X19</f>
        <v>2409.0944401677348</v>
      </c>
      <c r="M171" s="11">
        <f>L171*Předpoklady!$X19</f>
        <v>2483.3788163659551</v>
      </c>
      <c r="N171" s="11">
        <f>M171*Předpoklady!$X19</f>
        <v>2559.9537497358465</v>
      </c>
      <c r="O171" s="11">
        <f>N171*Předpoklady!$X19</f>
        <v>2638.8898695594357</v>
      </c>
      <c r="P171" s="11">
        <f>O171*Předpoklady!$X19</f>
        <v>2720.2599829711698</v>
      </c>
      <c r="Q171" s="11">
        <f>P171*Předpoklady!$X19</f>
        <v>2804.1391421119488</v>
      </c>
      <c r="R171" s="11">
        <f>Q171*Předpoklady!$X19</f>
        <v>2890.6047133538532</v>
      </c>
      <c r="S171" s="11">
        <f>R171*Předpoklady!$X19</f>
        <v>2979.7364486594133</v>
      </c>
      <c r="T171" s="11">
        <f>S171*Předpoklady!$X19</f>
        <v>3071.61655914124</v>
      </c>
      <c r="U171" s="11">
        <f>T171*Předpoklady!$X19</f>
        <v>3166.3297908898653</v>
      </c>
      <c r="V171" s="11">
        <f>U171*Předpoklady!$X19</f>
        <v>3263.9635031397343</v>
      </c>
      <c r="W171" s="11">
        <f>V171*Předpoklady!$X19</f>
        <v>3364.6077488454412</v>
      </c>
      <c r="X171" s="12">
        <f>W171*Předpoklady!$X19</f>
        <v>3468.3553577425341</v>
      </c>
    </row>
    <row r="172" spans="1:24" x14ac:dyDescent="0.2">
      <c r="A172" s="15" t="s">
        <v>15</v>
      </c>
      <c r="B172" s="62">
        <f t="shared" si="60"/>
        <v>1516.2246840148698</v>
      </c>
      <c r="C172" s="11">
        <f>B172*Předpoklady!$X20</f>
        <v>1575.8556442453814</v>
      </c>
      <c r="D172" s="11">
        <f>C172*Předpoklady!$X20</f>
        <v>1637.8318053260712</v>
      </c>
      <c r="E172" s="11">
        <f>D172*Předpoklady!$X20</f>
        <v>1702.2454006706962</v>
      </c>
      <c r="F172" s="11">
        <f>E172*Předpoklady!$X20</f>
        <v>1769.1922911019892</v>
      </c>
      <c r="G172" s="11">
        <f>F172*Předpoklady!$X20</f>
        <v>1838.7721075124941</v>
      </c>
      <c r="H172" s="11">
        <f>G172*Předpoklady!$X20</f>
        <v>1911.0883991360488</v>
      </c>
      <c r="I172" s="11">
        <f>H172*Předpoklady!$X20</f>
        <v>1986.2487876505759</v>
      </c>
      <c r="J172" s="11">
        <f>I172*Předpoklady!$X20</f>
        <v>2064.3651273415157</v>
      </c>
      <c r="K172" s="11">
        <f>J172*Předpoklady!$X20</f>
        <v>2145.5536715642593</v>
      </c>
      <c r="L172" s="11">
        <f>K172*Předpoklady!$X20</f>
        <v>2229.9352457533137</v>
      </c>
      <c r="M172" s="11">
        <f>L172*Předpoklady!$X20</f>
        <v>2317.6354272356698</v>
      </c>
      <c r="N172" s="11">
        <f>M172*Předpoklady!$X20</f>
        <v>2408.7847321159743</v>
      </c>
      <c r="O172" s="11">
        <f>N172*Předpoklady!$X20</f>
        <v>2503.5188095116318</v>
      </c>
      <c r="P172" s="11">
        <f>O172*Předpoklady!$X20</f>
        <v>2601.9786434268945</v>
      </c>
      <c r="Q172" s="11">
        <f>P172*Předpoklady!$X20</f>
        <v>2704.3107625663743</v>
      </c>
      <c r="R172" s="11">
        <f>Q172*Předpoklady!$X20</f>
        <v>2810.6674584002208</v>
      </c>
      <c r="S172" s="11">
        <f>R172*Předpoklady!$X20</f>
        <v>2921.2070118054949</v>
      </c>
      <c r="T172" s="11">
        <f>S172*Předpoklady!$X20</f>
        <v>3036.0939286210219</v>
      </c>
      <c r="U172" s="11">
        <f>T172*Předpoklady!$X20</f>
        <v>3155.4991844662845</v>
      </c>
      <c r="V172" s="11">
        <f>U172*Předpoklady!$X20</f>
        <v>3279.6004791886935</v>
      </c>
      <c r="W172" s="11">
        <f>V172*Předpoklady!$X20</f>
        <v>3408.5825013179083</v>
      </c>
      <c r="X172" s="12">
        <f>W172*Předpoklady!$X20</f>
        <v>3542.6372029207696</v>
      </c>
    </row>
    <row r="173" spans="1:24" x14ac:dyDescent="0.2">
      <c r="A173" s="15" t="s">
        <v>16</v>
      </c>
      <c r="B173" s="62">
        <f t="shared" si="60"/>
        <v>1733.2744740024186</v>
      </c>
      <c r="C173" s="11">
        <f>B173*Předpoklady!$X21</f>
        <v>1802.4759183553322</v>
      </c>
      <c r="D173" s="11">
        <f>C173*Předpoklady!$X21</f>
        <v>1874.4402487787197</v>
      </c>
      <c r="E173" s="11">
        <f>D173*Předpoklady!$X21</f>
        <v>1949.2777742337569</v>
      </c>
      <c r="F173" s="11">
        <f>E173*Předpoklady!$X21</f>
        <v>2027.1032077962316</v>
      </c>
      <c r="G173" s="11">
        <f>F173*Předpoklady!$X21</f>
        <v>2108.0358424919918</v>
      </c>
      <c r="H173" s="11">
        <f>G173*Předpoklady!$X21</f>
        <v>2192.199734152669</v>
      </c>
      <c r="I173" s="11">
        <f>H173*Předpoklady!$X21</f>
        <v>2279.7238915719663</v>
      </c>
      <c r="J173" s="11">
        <f>I173*Předpoklady!$X21</f>
        <v>2370.742474253987</v>
      </c>
      <c r="K173" s="11">
        <f>J173*Předpoklady!$X21</f>
        <v>2465.3949980567154</v>
      </c>
      <c r="L173" s="11">
        <f>K173*Předpoklady!$X21</f>
        <v>2563.8265490458725</v>
      </c>
      <c r="M173" s="11">
        <f>L173*Předpoklady!$X21</f>
        <v>2666.1880058869388</v>
      </c>
      <c r="N173" s="11">
        <f>M173*Předpoklady!$X21</f>
        <v>2772.6362711162419</v>
      </c>
      <c r="O173" s="11">
        <f>N173*Předpoklady!$X21</f>
        <v>2883.3345116456021</v>
      </c>
      <c r="P173" s="11">
        <f>O173*Předpoklady!$X21</f>
        <v>2998.4524088691896</v>
      </c>
      <c r="Q173" s="11">
        <f>P173*Předpoklady!$X21</f>
        <v>3118.166418755965</v>
      </c>
      <c r="R173" s="11">
        <f>Q173*Předpoklady!$X21</f>
        <v>3242.660042326379</v>
      </c>
      <c r="S173" s="11">
        <f>R173*Předpoklady!$X21</f>
        <v>3372.1241069279281</v>
      </c>
      <c r="T173" s="11">
        <f>S173*Předpoklady!$X21</f>
        <v>3506.7570587407095</v>
      </c>
      <c r="U173" s="11">
        <f>T173*Předpoklady!$X21</f>
        <v>3646.7652669613385</v>
      </c>
      <c r="V173" s="11">
        <f>U173*Předpoklady!$X21</f>
        <v>3792.3633401314919</v>
      </c>
      <c r="W173" s="11">
        <f>V173*Předpoklady!$X21</f>
        <v>3943.7744550959487</v>
      </c>
      <c r="X173" s="12">
        <f>W173*Předpoklady!$X21</f>
        <v>4101.2306990943725</v>
      </c>
    </row>
    <row r="174" spans="1:24" x14ac:dyDescent="0.2">
      <c r="A174" s="15" t="s">
        <v>17</v>
      </c>
      <c r="B174" s="62">
        <f t="shared" si="60"/>
        <v>1290.1000186567167</v>
      </c>
      <c r="C174" s="11">
        <f>B174*Předpoklady!$X22</f>
        <v>1347.0497751157811</v>
      </c>
      <c r="D174" s="11">
        <f>C174*Předpoklady!$X22</f>
        <v>1406.5135031381697</v>
      </c>
      <c r="E174" s="11">
        <f>D174*Předpoklady!$X22</f>
        <v>1468.6021786685421</v>
      </c>
      <c r="F174" s="11">
        <f>E174*Předpoklady!$X22</f>
        <v>1533.431676537637</v>
      </c>
      <c r="G174" s="11">
        <f>F174*Předpoklady!$X22</f>
        <v>1601.1229867171082</v>
      </c>
      <c r="H174" s="11">
        <f>G174*Předpoklady!$X22</f>
        <v>1671.8024401206451</v>
      </c>
      <c r="I174" s="11">
        <f>H174*Předpoklady!$X22</f>
        <v>1745.6019443727837</v>
      </c>
      <c r="J174" s="11">
        <f>I174*Předpoklady!$X22</f>
        <v>1822.6592299854212</v>
      </c>
      <c r="K174" s="11">
        <f>J174*Předpoklady!$X22</f>
        <v>1903.1181074014644</v>
      </c>
      <c r="L174" s="11">
        <f>K174*Předpoklady!$X22</f>
        <v>1987.1287353853313</v>
      </c>
      <c r="M174" s="11">
        <f>L174*Předpoklady!$X22</f>
        <v>2074.8479012611951</v>
      </c>
      <c r="N174" s="11">
        <f>M174*Předpoklady!$X22</f>
        <v>2166.4393135219743</v>
      </c>
      <c r="O174" s="11">
        <f>N174*Předpoklady!$X22</f>
        <v>2262.073907355159</v>
      </c>
      <c r="P174" s="11">
        <f>O174*Předpoklady!$X22</f>
        <v>2361.9301636556711</v>
      </c>
      <c r="Q174" s="11">
        <f>P174*Předpoklady!$X22</f>
        <v>2466.1944421211233</v>
      </c>
      <c r="R174" s="11">
        <f>Q174*Předpoklady!$X22</f>
        <v>2575.0613290511269</v>
      </c>
      <c r="S174" s="11">
        <f>R174*Předpoklady!$X22</f>
        <v>2688.7340004997418</v>
      </c>
      <c r="T174" s="11">
        <f>S174*Předpoklady!$X22</f>
        <v>2807.4246014588066</v>
      </c>
      <c r="U174" s="11">
        <f>T174*Předpoklady!$X22</f>
        <v>2931.3546417798188</v>
      </c>
      <c r="V174" s="11">
        <f>U174*Předpoklady!$X22</f>
        <v>3060.7554095732576</v>
      </c>
      <c r="W174" s="11">
        <f>V174*Předpoklady!$X22</f>
        <v>3195.8684028568764</v>
      </c>
      <c r="X174" s="12">
        <f>W174*Předpoklady!$X22</f>
        <v>3336.9457802585334</v>
      </c>
    </row>
    <row r="175" spans="1:24" x14ac:dyDescent="0.2">
      <c r="A175" s="15" t="s">
        <v>18</v>
      </c>
      <c r="B175" s="62">
        <f t="shared" si="60"/>
        <v>1184.1898753117207</v>
      </c>
      <c r="C175" s="11">
        <f>B175*Předpoklady!$X23</f>
        <v>1241.9901092621458</v>
      </c>
      <c r="D175" s="11">
        <f>C175*Předpoklady!$X23</f>
        <v>1302.6115690264162</v>
      </c>
      <c r="E175" s="11">
        <f>D175*Předpoklady!$X23</f>
        <v>1366.1919584605328</v>
      </c>
      <c r="F175" s="11">
        <f>E175*Předpoklady!$X23</f>
        <v>1432.875702737118</v>
      </c>
      <c r="G175" s="11">
        <f>F175*Předpoklady!$X23</f>
        <v>1502.8142764124618</v>
      </c>
      <c r="H175" s="11">
        <f>G175*Předpoklady!$X23</f>
        <v>1576.1665475064985</v>
      </c>
      <c r="I175" s="11">
        <f>H175*Předpoklady!$X23</f>
        <v>1653.0991383773062</v>
      </c>
      <c r="J175" s="11">
        <f>I175*Předpoklady!$X23</f>
        <v>1733.7868042098673</v>
      </c>
      <c r="K175" s="11">
        <f>J175*Předpoklady!$X23</f>
        <v>1818.4128299788433</v>
      </c>
      <c r="L175" s="11">
        <f>K175*Předpoklady!$X23</f>
        <v>1907.1694467870764</v>
      </c>
      <c r="M175" s="11">
        <f>L175*Předpoklady!$X23</f>
        <v>2000.2582685255479</v>
      </c>
      <c r="N175" s="11">
        <f>M175*Předpoklady!$X23</f>
        <v>2097.8907498466829</v>
      </c>
      <c r="O175" s="11">
        <f>N175*Předpoklady!$X23</f>
        <v>2200.2886664913012</v>
      </c>
      <c r="P175" s="11">
        <f>O175*Předpoklady!$X23</f>
        <v>2307.6846190602996</v>
      </c>
      <c r="Q175" s="11">
        <f>P175*Předpoklady!$X23</f>
        <v>2420.3225613753962</v>
      </c>
      <c r="R175" s="11">
        <f>Q175*Předpoklady!$X23</f>
        <v>2538.4583546291296</v>
      </c>
      <c r="S175" s="11">
        <f>R175*Předpoklady!$X23</f>
        <v>2662.360348582888</v>
      </c>
      <c r="T175" s="11">
        <f>S175*Předpoklady!$X23</f>
        <v>2792.3099911331742</v>
      </c>
      <c r="U175" s="11">
        <f>T175*Předpoklady!$X23</f>
        <v>2928.6024676307643</v>
      </c>
      <c r="V175" s="11">
        <f>U175*Předpoklady!$X23</f>
        <v>3071.5473714049931</v>
      </c>
      <c r="W175" s="11">
        <f>V175*Předpoklady!$X23</f>
        <v>3221.4694070162905</v>
      </c>
      <c r="X175" s="12">
        <f>W175*Předpoklady!$X23</f>
        <v>3378.7091278344269</v>
      </c>
    </row>
    <row r="176" spans="1:24" x14ac:dyDescent="0.2">
      <c r="A176" s="15" t="s">
        <v>19</v>
      </c>
      <c r="B176" s="62">
        <f t="shared" si="60"/>
        <v>1161.3856716417911</v>
      </c>
      <c r="C176" s="11">
        <f>B176*Předpoklady!$X24</f>
        <v>1218.0728338334932</v>
      </c>
      <c r="D176" s="11">
        <f>C176*Předpoklady!$X24</f>
        <v>1277.5268928759251</v>
      </c>
      <c r="E176" s="11">
        <f>D176*Předpoklady!$X24</f>
        <v>1339.8829008317864</v>
      </c>
      <c r="F176" s="11">
        <f>E176*Předpoklady!$X24</f>
        <v>1405.2825016465333</v>
      </c>
      <c r="G176" s="11">
        <f>F176*Předpoklady!$X24</f>
        <v>1473.8742528977646</v>
      </c>
      <c r="H176" s="11">
        <f>G176*Předpoklady!$X24</f>
        <v>1545.8139632491755</v>
      </c>
      <c r="I176" s="11">
        <f>H176*Předpoklady!$X24</f>
        <v>1621.2650463756179</v>
      </c>
      <c r="J176" s="11">
        <f>I176*Předpoklady!$X24</f>
        <v>1700.3988921632199</v>
      </c>
      <c r="K176" s="11">
        <f>J176*Předpoklady!$X24</f>
        <v>1783.3952560277614</v>
      </c>
      <c r="L176" s="11">
        <f>K176*Předpoklady!$X24</f>
        <v>1870.4426672356542</v>
      </c>
      <c r="M176" s="11">
        <f>L176*Předpoklady!$X24</f>
        <v>1961.7388571550443</v>
      </c>
      <c r="N176" s="11">
        <f>M176*Předpoklady!$X24</f>
        <v>2057.4912084098232</v>
      </c>
      <c r="O176" s="11">
        <f>N176*Předpoklady!$X24</f>
        <v>2157.9172259568195</v>
      </c>
      <c r="P176" s="11">
        <f>O176*Předpoklady!$X24</f>
        <v>2263.2450311562379</v>
      </c>
      <c r="Q176" s="11">
        <f>P176*Předpoklady!$X24</f>
        <v>2373.7138799576451</v>
      </c>
      <c r="R176" s="11">
        <f>Q176*Předpoklady!$X24</f>
        <v>2489.5747063785825</v>
      </c>
      <c r="S176" s="11">
        <f>R176*Předpoklady!$X24</f>
        <v>2611.0906925103368</v>
      </c>
      <c r="T176" s="11">
        <f>S176*Předpoklady!$X24</f>
        <v>2738.5378663456536</v>
      </c>
      <c r="U176" s="11">
        <f>T176*Předpoklady!$X24</f>
        <v>2872.2057287863872</v>
      </c>
      <c r="V176" s="11">
        <f>U176*Předpoklady!$X24</f>
        <v>3012.3979112553543</v>
      </c>
      <c r="W176" s="11">
        <f>V176*Předpoklady!$X24</f>
        <v>3159.4328654061801</v>
      </c>
      <c r="X176" s="12">
        <f>W176*Předpoklady!$X24</f>
        <v>3313.64458649784</v>
      </c>
    </row>
    <row r="177" spans="1:24" x14ac:dyDescent="0.2">
      <c r="A177" s="15" t="s">
        <v>20</v>
      </c>
      <c r="B177" s="62">
        <f t="shared" si="60"/>
        <v>1261.4823529411765</v>
      </c>
      <c r="C177" s="11">
        <f>B177*Předpoklady!$X25</f>
        <v>1323.0552279035967</v>
      </c>
      <c r="D177" s="11">
        <f>C177*Předpoklady!$X25</f>
        <v>1387.6334710523404</v>
      </c>
      <c r="E177" s="11">
        <f>D177*Předpoklady!$X25</f>
        <v>1455.3637742211229</v>
      </c>
      <c r="F177" s="11">
        <f>E177*Předpoklady!$X25</f>
        <v>1526.3999892629133</v>
      </c>
      <c r="G177" s="11">
        <f>F177*Předpoklady!$X25</f>
        <v>1600.9034775300279</v>
      </c>
      <c r="H177" s="11">
        <f>G177*Předpoklady!$X25</f>
        <v>1679.0434764123243</v>
      </c>
      <c r="I177" s="11">
        <f>H177*Předpoklady!$X25</f>
        <v>1760.9974837661032</v>
      </c>
      <c r="J177" s="11">
        <f>I177*Předpoklady!$X25</f>
        <v>1846.9516611069598</v>
      </c>
      <c r="K177" s="11">
        <f>J177*Předpoklady!$X25</f>
        <v>1937.1012564824539</v>
      </c>
      <c r="L177" s="11">
        <f>K177*Předpoklady!$X25</f>
        <v>2031.6510479851679</v>
      </c>
      <c r="M177" s="11">
        <f>L177*Předpoklady!$X25</f>
        <v>2130.8158089136105</v>
      </c>
      <c r="N177" s="11">
        <f>M177*Předpoklady!$X25</f>
        <v>2234.8207956375936</v>
      </c>
      <c r="O177" s="11">
        <f>N177*Předpoklady!$X25</f>
        <v>2343.9022592762899</v>
      </c>
      <c r="P177" s="11">
        <f>O177*Předpoklady!$X25</f>
        <v>2458.3079823512626</v>
      </c>
      <c r="Q177" s="11">
        <f>P177*Předpoklady!$X25</f>
        <v>2578.2978416334972</v>
      </c>
      <c r="R177" s="11">
        <f>Q177*Předpoklady!$X25</f>
        <v>2704.1443984629609</v>
      </c>
      <c r="S177" s="11">
        <f>R177*Předpoklady!$X25</f>
        <v>2836.1335178816239</v>
      </c>
      <c r="T177" s="11">
        <f>S177*Předpoklady!$X25</f>
        <v>2974.5650179863246</v>
      </c>
      <c r="U177" s="11">
        <f>T177*Předpoklady!$X25</f>
        <v>3119.7533509765062</v>
      </c>
      <c r="V177" s="11">
        <f>U177*Předpoklady!$X25</f>
        <v>3272.0283174438537</v>
      </c>
      <c r="W177" s="11">
        <f>V177*Předpoklady!$X25</f>
        <v>3431.7358155263601</v>
      </c>
      <c r="X177" s="12">
        <f>W177*Předpoklady!$X25</f>
        <v>3599.2386266285594</v>
      </c>
    </row>
    <row r="178" spans="1:24" x14ac:dyDescent="0.2">
      <c r="A178" s="15" t="s">
        <v>21</v>
      </c>
      <c r="B178" s="63">
        <f t="shared" si="60"/>
        <v>842.73</v>
      </c>
      <c r="C178" s="48">
        <f>B178*Předpoklady!$X26</f>
        <v>883.86359873493222</v>
      </c>
      <c r="D178" s="48">
        <f>C178*Předpoklady!$X26</f>
        <v>927.0049258584188</v>
      </c>
      <c r="E178" s="48">
        <f>D178*Předpoklady!$X26</f>
        <v>972.25197846787353</v>
      </c>
      <c r="F178" s="48">
        <f>E178*Předpoklady!$X26</f>
        <v>1019.7075368929223</v>
      </c>
      <c r="G178" s="48">
        <f>F178*Předpoklady!$X26</f>
        <v>1069.4793981646694</v>
      </c>
      <c r="H178" s="48">
        <f>G178*Předpoklady!$X26</f>
        <v>1121.6806208805835</v>
      </c>
      <c r="I178" s="48">
        <f>H178*Předpoklady!$X26</f>
        <v>1176.4297820212234</v>
      </c>
      <c r="J178" s="48">
        <f>I178*Předpoklady!$X26</f>
        <v>1233.8512463021732</v>
      </c>
      <c r="K178" s="48">
        <f>J178*Předpoklady!$X26</f>
        <v>1294.0754486730268</v>
      </c>
      <c r="L178" s="48">
        <f>K178*Předpoklady!$X26</f>
        <v>1357.2391906051328</v>
      </c>
      <c r="M178" s="48">
        <f>L178*Předpoklady!$X26</f>
        <v>1423.4859508411225</v>
      </c>
      <c r="N178" s="48">
        <f>M178*Předpoklady!$X26</f>
        <v>1492.9662113121062</v>
      </c>
      <c r="O178" s="48">
        <f>N178*Předpoklady!$X26</f>
        <v>1565.8377989628652</v>
      </c>
      <c r="P178" s="48">
        <f>O178*Předpoklady!$X26</f>
        <v>1642.2662442615112</v>
      </c>
      <c r="Q178" s="48">
        <f>P178*Předpoklady!$X26</f>
        <v>1722.4251572079793</v>
      </c>
      <c r="R178" s="48">
        <f>Q178*Předpoklady!$X26</f>
        <v>1806.4966216954729</v>
      </c>
      <c r="S178" s="48">
        <f>R178*Předpoklady!$X26</f>
        <v>1894.6716091206649</v>
      </c>
      <c r="T178" s="48">
        <f>S178*Předpoklady!$X26</f>
        <v>1987.1504121821883</v>
      </c>
      <c r="U178" s="48">
        <f>T178*Předpoklady!$X26</f>
        <v>2084.1430998528031</v>
      </c>
      <c r="V178" s="48">
        <f>U178*Předpoklady!$X26</f>
        <v>2185.8699945587264</v>
      </c>
      <c r="W178" s="48">
        <f>V178*Předpoklady!$X26</f>
        <v>2292.5621726500567</v>
      </c>
      <c r="X178" s="64">
        <f>W178*Předpoklady!$X26</f>
        <v>2404.4619892991277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1">D156</f>
        <v>2020</v>
      </c>
      <c r="E180" s="7">
        <f t="shared" si="61"/>
        <v>2021</v>
      </c>
      <c r="F180" s="7">
        <f t="shared" si="61"/>
        <v>2022</v>
      </c>
      <c r="G180" s="7">
        <f t="shared" si="61"/>
        <v>2023</v>
      </c>
      <c r="H180" s="7">
        <f t="shared" si="61"/>
        <v>2024</v>
      </c>
      <c r="I180" s="7">
        <f t="shared" si="61"/>
        <v>2025</v>
      </c>
      <c r="J180" s="7">
        <f t="shared" si="61"/>
        <v>2026</v>
      </c>
      <c r="K180" s="7">
        <f t="shared" si="61"/>
        <v>2027</v>
      </c>
      <c r="L180" s="7">
        <f t="shared" si="61"/>
        <v>2028</v>
      </c>
      <c r="M180" s="7">
        <f t="shared" si="61"/>
        <v>2029</v>
      </c>
      <c r="N180" s="7">
        <f t="shared" si="61"/>
        <v>2030</v>
      </c>
      <c r="O180" s="7">
        <f t="shared" si="61"/>
        <v>2031</v>
      </c>
      <c r="P180" s="7">
        <f t="shared" si="61"/>
        <v>2032</v>
      </c>
      <c r="Q180" s="7">
        <f t="shared" si="61"/>
        <v>2033</v>
      </c>
      <c r="R180" s="7">
        <f t="shared" si="61"/>
        <v>2034</v>
      </c>
      <c r="S180" s="7">
        <f t="shared" si="61"/>
        <v>2035</v>
      </c>
      <c r="T180" s="7">
        <f t="shared" si="61"/>
        <v>2036</v>
      </c>
      <c r="U180" s="7">
        <f t="shared" si="61"/>
        <v>2037</v>
      </c>
      <c r="V180" s="7">
        <f t="shared" si="61"/>
        <v>2038</v>
      </c>
      <c r="W180" s="7">
        <f t="shared" si="61"/>
        <v>2039</v>
      </c>
      <c r="X180" s="7">
        <f t="shared" si="61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2">D30</f>
        <v>1769.816956521739</v>
      </c>
      <c r="C182" s="60">
        <f>B182*Předpoklady!$Y6</f>
        <v>1833.6676811056775</v>
      </c>
      <c r="D182" s="60">
        <f>C182*Předpoklady!$Y6</f>
        <v>1899.8219857377508</v>
      </c>
      <c r="E182" s="60">
        <f>D182*Předpoklady!$Y6</f>
        <v>1968.3629780267249</v>
      </c>
      <c r="F182" s="60">
        <f>E182*Předpoklady!$Y6</f>
        <v>2039.3767639033219</v>
      </c>
      <c r="G182" s="60">
        <f>F182*Předpoklady!$Y6</f>
        <v>2112.9525557924394</v>
      </c>
      <c r="H182" s="60">
        <f>G182*Předpoklady!$Y6</f>
        <v>2189.1827846879632</v>
      </c>
      <c r="I182" s="60">
        <f>H182*Předpoklady!$Y6</f>
        <v>2268.1632162709702</v>
      </c>
      <c r="J182" s="60">
        <f>I182*Předpoklady!$Y6</f>
        <v>2349.9930712171922</v>
      </c>
      <c r="K182" s="60">
        <f>J182*Předpoklady!$Y6</f>
        <v>2434.7751498448865</v>
      </c>
      <c r="L182" s="60">
        <f>K182*Předpoklady!$Y6</f>
        <v>2522.6159612596989</v>
      </c>
      <c r="M182" s="60">
        <f>L182*Předpoklady!$Y6</f>
        <v>2613.6258571587618</v>
      </c>
      <c r="N182" s="60">
        <f>M182*Předpoklady!$Y6</f>
        <v>2707.9191704621221</v>
      </c>
      <c r="O182" s="60">
        <f>N182*Předpoklady!$Y6</f>
        <v>2805.6143589456551</v>
      </c>
      <c r="P182" s="60">
        <f>O182*Předpoklady!$Y6</f>
        <v>2906.8341540559081</v>
      </c>
      <c r="Q182" s="60">
        <f>P182*Předpoklady!$Y6</f>
        <v>3011.7057150938249</v>
      </c>
      <c r="R182" s="60">
        <f>Q182*Předpoklady!$Y6</f>
        <v>3120.3607889610457</v>
      </c>
      <c r="S182" s="60">
        <f>R182*Předpoklady!$Y6</f>
        <v>3232.9358756694692</v>
      </c>
      <c r="T182" s="60">
        <f>S182*Předpoklady!$Y6</f>
        <v>3349.5723998219992</v>
      </c>
      <c r="U182" s="60">
        <f>T182*Předpoklady!$Y6</f>
        <v>3470.4168882799045</v>
      </c>
      <c r="V182" s="60">
        <f>U182*Předpoklady!$Y6</f>
        <v>3595.6211542399856</v>
      </c>
      <c r="W182" s="60">
        <f>V182*Předpoklady!$Y6</f>
        <v>3725.3424879528034</v>
      </c>
      <c r="X182" s="61">
        <f>W182*Předpoklady!$Y6</f>
        <v>3859.7438543215612</v>
      </c>
    </row>
    <row r="183" spans="1:24" x14ac:dyDescent="0.2">
      <c r="A183" s="15" t="s">
        <v>2</v>
      </c>
      <c r="B183" s="62">
        <f t="shared" si="62"/>
        <v>1909.6993515358363</v>
      </c>
      <c r="C183" s="11">
        <f>B183*Předpoklady!$Y7</f>
        <v>1964.649437202002</v>
      </c>
      <c r="D183" s="11">
        <f>C183*Předpoklady!$Y7</f>
        <v>2021.1806680428206</v>
      </c>
      <c r="E183" s="11">
        <f>D183*Předpoklady!$Y7</f>
        <v>2079.3385402578529</v>
      </c>
      <c r="F183" s="11">
        <f>E183*Předpoklady!$Y7</f>
        <v>2139.1698591637519</v>
      </c>
      <c r="G183" s="11">
        <f>F183*Předpoklady!$Y7</f>
        <v>2200.7227768630705</v>
      </c>
      <c r="H183" s="11">
        <f>G183*Předpoklady!$Y7</f>
        <v>2264.0468309969592</v>
      </c>
      <c r="I183" s="11">
        <f>H183*Předpoklady!$Y7</f>
        <v>2329.1929846129406</v>
      </c>
      <c r="J183" s="11">
        <f>I183*Předpoklady!$Y7</f>
        <v>2396.2136671798485</v>
      </c>
      <c r="K183" s="11">
        <f>J183*Předpoklady!$Y7</f>
        <v>2465.162816782939</v>
      </c>
      <c r="L183" s="11">
        <f>K183*Předpoklady!$Y7</f>
        <v>2536.0959235331334</v>
      </c>
      <c r="M183" s="11">
        <f>L183*Předpoklady!$Y7</f>
        <v>2609.0700742253262</v>
      </c>
      <c r="N183" s="11">
        <f>M183*Předpoklady!$Y7</f>
        <v>2684.1439982817014</v>
      </c>
      <c r="O183" s="11">
        <f>N183*Předpoklady!$Y7</f>
        <v>2761.3781150170321</v>
      </c>
      <c r="P183" s="11">
        <f>O183*Předpoklady!$Y7</f>
        <v>2840.834582263999</v>
      </c>
      <c r="Q183" s="11">
        <f>P183*Předpoklady!$Y7</f>
        <v>2922.577346397667</v>
      </c>
      <c r="R183" s="11">
        <f>Q183*Předpoklady!$Y7</f>
        <v>3006.6721937993748</v>
      </c>
      <c r="S183" s="11">
        <f>R183*Předpoklady!$Y7</f>
        <v>3093.1868038014577</v>
      </c>
      <c r="T183" s="11">
        <f>S183*Předpoklady!$Y7</f>
        <v>3182.1908031554121</v>
      </c>
      <c r="U183" s="11">
        <f>T183*Předpoklady!$Y7</f>
        <v>3273.7558220673395</v>
      </c>
      <c r="V183" s="11">
        <f>U183*Předpoklady!$Y7</f>
        <v>3367.9555518457641</v>
      </c>
      <c r="W183" s="11">
        <f>V183*Předpoklady!$Y7</f>
        <v>3464.8658042082234</v>
      </c>
      <c r="X183" s="12">
        <f>W183*Předpoklady!$Y7</f>
        <v>3564.5645722943564</v>
      </c>
    </row>
    <row r="184" spans="1:24" x14ac:dyDescent="0.2">
      <c r="A184" s="15" t="s">
        <v>3</v>
      </c>
      <c r="B184" s="62">
        <f t="shared" si="62"/>
        <v>1944.941938633194</v>
      </c>
      <c r="C184" s="11">
        <f>B184*Předpoklady!$Y8</f>
        <v>1977.8781595984494</v>
      </c>
      <c r="D184" s="11">
        <f>C184*Předpoklady!$Y8</f>
        <v>2011.3721322528038</v>
      </c>
      <c r="E184" s="11">
        <f>D184*Předpoklady!$Y8</f>
        <v>2045.4333017280171</v>
      </c>
      <c r="F184" s="11">
        <f>E184*Předpoklady!$Y8</f>
        <v>2080.0712731024987</v>
      </c>
      <c r="G184" s="11">
        <f>F184*Předpoklady!$Y8</f>
        <v>2115.295814109892</v>
      </c>
      <c r="H184" s="11">
        <f>G184*Předpoklady!$Y8</f>
        <v>2151.1168578935249</v>
      </c>
      <c r="I184" s="11">
        <f>H184*Předpoklady!$Y8</f>
        <v>2187.5445058075065</v>
      </c>
      <c r="J184" s="11">
        <f>I184*Předpoklady!$Y8</f>
        <v>2224.5890302652592</v>
      </c>
      <c r="K184" s="11">
        <f>J184*Předpoklady!$Y8</f>
        <v>2262.2608776362863</v>
      </c>
      <c r="L184" s="11">
        <f>K184*Předpoklady!$Y8</f>
        <v>2300.570671191997</v>
      </c>
      <c r="M184" s="11">
        <f>L184*Předpoklady!$Y8</f>
        <v>2339.5292141014138</v>
      </c>
      <c r="N184" s="11">
        <f>M184*Předpoklady!$Y8</f>
        <v>2379.147492477613</v>
      </c>
      <c r="O184" s="11">
        <f>N184*Předpoklady!$Y8</f>
        <v>2419.4366784757531</v>
      </c>
      <c r="P184" s="11">
        <f>O184*Předpoklady!$Y8</f>
        <v>2460.4081334435659</v>
      </c>
      <c r="Q184" s="11">
        <f>P184*Předpoklady!$Y8</f>
        <v>2502.0734111252004</v>
      </c>
      <c r="R184" s="11">
        <f>Q184*Předpoklady!$Y8</f>
        <v>2544.4442609193193</v>
      </c>
      <c r="S184" s="11">
        <f>R184*Předpoklady!$Y8</f>
        <v>2587.5326311923714</v>
      </c>
      <c r="T184" s="11">
        <f>S184*Předpoklady!$Y8</f>
        <v>2631.3506726479695</v>
      </c>
      <c r="U184" s="11">
        <f>T184*Předpoklady!$Y8</f>
        <v>2675.9107417533287</v>
      </c>
      <c r="V184" s="11">
        <f>U184*Předpoklady!$Y8</f>
        <v>2721.2254042237282</v>
      </c>
      <c r="W184" s="11">
        <f>V184*Předpoklady!$Y8</f>
        <v>2767.3074385659793</v>
      </c>
      <c r="X184" s="12">
        <f>W184*Předpoklady!$Y8</f>
        <v>2814.1698396818992</v>
      </c>
    </row>
    <row r="185" spans="1:24" x14ac:dyDescent="0.2">
      <c r="A185" s="15" t="s">
        <v>4</v>
      </c>
      <c r="B185" s="62">
        <f t="shared" si="62"/>
        <v>2658.8097717231221</v>
      </c>
      <c r="C185" s="11">
        <f>B185*Předpoklady!$Y9</f>
        <v>2771.327642091469</v>
      </c>
      <c r="D185" s="11">
        <f>C185*Předpoklady!$Y9</f>
        <v>2888.6071435049817</v>
      </c>
      <c r="E185" s="11">
        <f>D185*Předpoklady!$Y9</f>
        <v>3010.8497828899476</v>
      </c>
      <c r="F185" s="11">
        <f>E185*Předpoklady!$Y9</f>
        <v>3138.2655947215035</v>
      </c>
      <c r="G185" s="11">
        <f>F185*Předpoklady!$Y9</f>
        <v>3271.0735019000122</v>
      </c>
      <c r="H185" s="11">
        <f>G185*Předpoklady!$Y9</f>
        <v>3409.5016918993256</v>
      </c>
      <c r="I185" s="11">
        <f>H185*Předpoklady!$Y9</f>
        <v>3553.7880088332236</v>
      </c>
      <c r="J185" s="11">
        <f>I185*Předpoklady!$Y9</f>
        <v>3704.1803621136678</v>
      </c>
      <c r="K185" s="11">
        <f>J185*Předpoklady!$Y9</f>
        <v>3860.9371524030198</v>
      </c>
      <c r="L185" s="11">
        <f>K185*Předpoklady!$Y9</f>
        <v>4024.3277155920796</v>
      </c>
      <c r="M185" s="11">
        <f>L185*Předpoklady!$Y9</f>
        <v>4194.6327855667842</v>
      </c>
      <c r="N185" s="11">
        <f>M185*Předpoklady!$Y9</f>
        <v>4372.1449765586749</v>
      </c>
      <c r="O185" s="11">
        <f>N185*Předpoklady!$Y9</f>
        <v>4557.1692859079021</v>
      </c>
      <c r="P185" s="11">
        <f>O185*Předpoklady!$Y9</f>
        <v>4750.0236181025984</v>
      </c>
      <c r="Q185" s="11">
        <f>P185*Předpoklady!$Y9</f>
        <v>4951.0393309950177</v>
      </c>
      <c r="R185" s="11">
        <f>Q185*Předpoklady!$Y9</f>
        <v>5160.5618051329293</v>
      </c>
      <c r="S185" s="11">
        <f>R185*Předpoklady!$Y9</f>
        <v>5378.9510371844863</v>
      </c>
      <c r="T185" s="11">
        <f>S185*Předpoklady!$Y9</f>
        <v>5606.5822584761745</v>
      </c>
      <c r="U185" s="11">
        <f>T185*Předpoklady!$Y9</f>
        <v>5843.8465797065946</v>
      </c>
      <c r="V185" s="11">
        <f>U185*Předpoklady!$Y9</f>
        <v>6091.1516629438192</v>
      </c>
      <c r="W185" s="11">
        <f>V185*Předpoklady!$Y9</f>
        <v>6348.9224220609267</v>
      </c>
      <c r="X185" s="12">
        <f>W185*Předpoklady!$Y9</f>
        <v>6617.6017528131879</v>
      </c>
    </row>
    <row r="186" spans="1:24" x14ac:dyDescent="0.2">
      <c r="A186" s="15" t="s">
        <v>5</v>
      </c>
      <c r="B186" s="62">
        <f t="shared" si="62"/>
        <v>2803.3099919678716</v>
      </c>
      <c r="C186" s="11">
        <f>B186*Předpoklady!$Y10</f>
        <v>2937.8631160273085</v>
      </c>
      <c r="D186" s="11">
        <f>C186*Předpoklady!$Y10</f>
        <v>3078.8745137867741</v>
      </c>
      <c r="E186" s="11">
        <f>D186*Předpoklady!$Y10</f>
        <v>3226.6541691242055</v>
      </c>
      <c r="F186" s="11">
        <f>E186*Předpoklady!$Y10</f>
        <v>3381.5269445072445</v>
      </c>
      <c r="G186" s="11">
        <f>F186*Předpoklady!$Y10</f>
        <v>3543.8332951349944</v>
      </c>
      <c r="H186" s="11">
        <f>G186*Předpoklady!$Y10</f>
        <v>3713.9300173571178</v>
      </c>
      <c r="I186" s="11">
        <f>H186*Předpoklady!$Y10</f>
        <v>3892.1910330155124</v>
      </c>
      <c r="J186" s="11">
        <f>I186*Předpoklady!$Y10</f>
        <v>4079.0082114327774</v>
      </c>
      <c r="K186" s="11">
        <f>J186*Předpoklady!$Y10</f>
        <v>4274.7922308544394</v>
      </c>
      <c r="L186" s="11">
        <f>K186*Předpoklady!$Y10</f>
        <v>4479.9734812386341</v>
      </c>
      <c r="M186" s="11">
        <f>L186*Předpoklady!$Y10</f>
        <v>4695.0030103778427</v>
      </c>
      <c r="N186" s="11">
        <f>M186*Předpoklady!$Y10</f>
        <v>4920.3535154325255</v>
      </c>
      <c r="O186" s="11">
        <f>N186*Předpoklady!$Y10</f>
        <v>5156.5203820563383</v>
      </c>
      <c r="P186" s="11">
        <f>O186*Předpoklady!$Y10</f>
        <v>5404.0227733972224</v>
      </c>
      <c r="Q186" s="11">
        <f>P186*Předpoklady!$Y10</f>
        <v>5663.4047713683094</v>
      </c>
      <c r="R186" s="11">
        <f>Q186*Předpoklady!$Y10</f>
        <v>5935.2365726974931</v>
      </c>
      <c r="S186" s="11">
        <f>R186*Předpoklady!$Y10</f>
        <v>6220.115742384919</v>
      </c>
      <c r="T186" s="11">
        <f>S186*Předpoklady!$Y10</f>
        <v>6518.6685273238627</v>
      </c>
      <c r="U186" s="11">
        <f>T186*Předpoklady!$Y10</f>
        <v>6831.5512329727098</v>
      </c>
      <c r="V186" s="11">
        <f>U186*Předpoklady!$Y10</f>
        <v>7159.4516661043699</v>
      </c>
      <c r="W186" s="11">
        <f>V186*Předpoklady!$Y10</f>
        <v>7503.0906468046978</v>
      </c>
      <c r="X186" s="12">
        <f>W186*Předpoklady!$Y10</f>
        <v>7863.2235930437319</v>
      </c>
    </row>
    <row r="187" spans="1:24" x14ac:dyDescent="0.2">
      <c r="A187" s="15" t="s">
        <v>6</v>
      </c>
      <c r="B187" s="62">
        <f t="shared" si="62"/>
        <v>3358.3971111111109</v>
      </c>
      <c r="C187" s="11">
        <f>B187*Předpoklady!$Y11</f>
        <v>3520.3531587386933</v>
      </c>
      <c r="D187" s="11">
        <f>C187*Předpoklady!$Y11</f>
        <v>3690.1194088215984</v>
      </c>
      <c r="E187" s="11">
        <f>D187*Předpoklady!$Y11</f>
        <v>3868.0725022033553</v>
      </c>
      <c r="F187" s="11">
        <f>E187*Předpoklady!$Y11</f>
        <v>4054.6072429346345</v>
      </c>
      <c r="G187" s="11">
        <f>F187*Předpoklady!$Y11</f>
        <v>4250.1374741795653</v>
      </c>
      <c r="H187" s="11">
        <f>G187*Předpoklady!$Y11</f>
        <v>4455.0969963619391</v>
      </c>
      <c r="I187" s="11">
        <f>H187*Předpoklady!$Y11</f>
        <v>4669.9405295882943</v>
      </c>
      <c r="J187" s="11">
        <f>I187*Předpoklady!$Y11</f>
        <v>4895.1447224830863</v>
      </c>
      <c r="K187" s="11">
        <f>J187*Předpoklady!$Y11</f>
        <v>5131.2092096741453</v>
      </c>
      <c r="L187" s="11">
        <f>K187*Předpoklady!$Y11</f>
        <v>5378.6577202745293</v>
      </c>
      <c r="M187" s="11">
        <f>L187*Předpoklady!$Y11</f>
        <v>5638.0392398200374</v>
      </c>
      <c r="N187" s="11">
        <f>M187*Předpoklady!$Y11</f>
        <v>5909.9292282402494</v>
      </c>
      <c r="O187" s="11">
        <f>N187*Předpoklady!$Y11</f>
        <v>6194.9308965652472</v>
      </c>
      <c r="P187" s="11">
        <f>O187*Předpoklady!$Y11</f>
        <v>6493.6765452005166</v>
      </c>
      <c r="Q187" s="11">
        <f>P187*Předpoklady!$Y11</f>
        <v>6806.8289667390945</v>
      </c>
      <c r="R187" s="11">
        <f>Q187*Předpoklady!$Y11</f>
        <v>7135.0829164232282</v>
      </c>
      <c r="S187" s="11">
        <f>R187*Předpoklady!$Y11</f>
        <v>7479.1666535178792</v>
      </c>
      <c r="T187" s="11">
        <f>S187*Předpoklady!$Y11</f>
        <v>7839.8435570157553</v>
      </c>
      <c r="U187" s="11">
        <f>T187*Předpoklady!$Y11</f>
        <v>8217.913819258436</v>
      </c>
      <c r="V187" s="11">
        <f>U187*Předpoklady!$Y11</f>
        <v>8614.2162212310395</v>
      </c>
      <c r="W187" s="11">
        <f>V187*Předpoklady!$Y11</f>
        <v>9029.629993469076</v>
      </c>
      <c r="X187" s="12">
        <f>W187*Předpoklady!$Y11</f>
        <v>9465.0767667060554</v>
      </c>
    </row>
    <row r="188" spans="1:24" x14ac:dyDescent="0.2">
      <c r="A188" s="15" t="s">
        <v>7</v>
      </c>
      <c r="B188" s="62">
        <f t="shared" si="62"/>
        <v>4133.3783762732173</v>
      </c>
      <c r="C188" s="11">
        <f>B188*Předpoklady!$Y12</f>
        <v>4307.4224054735932</v>
      </c>
      <c r="D188" s="11">
        <f>C188*Předpoklady!$Y12</f>
        <v>4488.794900965413</v>
      </c>
      <c r="E188" s="11">
        <f>D188*Předpoklady!$Y12</f>
        <v>4677.8044422410703</v>
      </c>
      <c r="F188" s="11">
        <f>E188*Předpoklady!$Y12</f>
        <v>4874.7726021396356</v>
      </c>
      <c r="G188" s="11">
        <f>F188*Předpoklady!$Y12</f>
        <v>5080.0344939572797</v>
      </c>
      <c r="H188" s="11">
        <f>G188*Předpoklady!$Y12</f>
        <v>5293.9393415948662</v>
      </c>
      <c r="I188" s="11">
        <f>H188*Předpoklady!$Y12</f>
        <v>5516.8510737127226</v>
      </c>
      <c r="J188" s="11">
        <f>I188*Předpoklady!$Y12</f>
        <v>5749.1489429034709</v>
      </c>
      <c r="K188" s="11">
        <f>J188*Předpoklady!$Y12</f>
        <v>5991.2281709363469</v>
      </c>
      <c r="L188" s="11">
        <f>K188*Předpoklady!$Y12</f>
        <v>6243.5006211708032</v>
      </c>
      <c r="M188" s="11">
        <f>L188*Předpoklady!$Y12</f>
        <v>6506.3954992834069</v>
      </c>
      <c r="N188" s="11">
        <f>M188*Předpoklady!$Y12</f>
        <v>6780.3600835002244</v>
      </c>
      <c r="O188" s="11">
        <f>N188*Předpoklady!$Y12</f>
        <v>7065.8604855770782</v>
      </c>
      <c r="P188" s="11">
        <f>O188*Předpoklady!$Y12</f>
        <v>7363.3824438223719</v>
      </c>
      <c r="Q188" s="11">
        <f>P188*Předpoklady!$Y12</f>
        <v>7673.4321495117028</v>
      </c>
      <c r="R188" s="11">
        <f>Q188*Předpoklady!$Y12</f>
        <v>7996.5371081002904</v>
      </c>
      <c r="S188" s="11">
        <f>R188*Předpoklady!$Y12</f>
        <v>8333.2470366984417</v>
      </c>
      <c r="T188" s="11">
        <f>S188*Předpoklady!$Y12</f>
        <v>8684.1347993369964</v>
      </c>
      <c r="U188" s="11">
        <f>T188*Předpoklady!$Y12</f>
        <v>9049.7973816139565</v>
      </c>
      <c r="V188" s="11">
        <f>U188*Předpoklady!$Y12</f>
        <v>9430.8569063805317</v>
      </c>
      <c r="W188" s="11">
        <f>V188*Předpoklady!$Y12</f>
        <v>9827.9616921946454</v>
      </c>
      <c r="X188" s="12">
        <f>W188*Předpoklady!$Y12</f>
        <v>10241.787356342707</v>
      </c>
    </row>
    <row r="189" spans="1:24" x14ac:dyDescent="0.2">
      <c r="A189" s="15" t="s">
        <v>8</v>
      </c>
      <c r="B189" s="62">
        <f t="shared" si="62"/>
        <v>3851.2687245657571</v>
      </c>
      <c r="C189" s="11">
        <f>B189*Předpoklady!$Y13</f>
        <v>4054.4486635858634</v>
      </c>
      <c r="D189" s="11">
        <f>C189*Předpoklady!$Y13</f>
        <v>4268.3476904112149</v>
      </c>
      <c r="E189" s="11">
        <f>D189*Předpoklady!$Y13</f>
        <v>4493.5313079351117</v>
      </c>
      <c r="F189" s="11">
        <f>E189*Předpoklady!$Y13</f>
        <v>4730.5948530748083</v>
      </c>
      <c r="G189" s="11">
        <f>F189*Předpoklady!$Y13</f>
        <v>4980.165070713917</v>
      </c>
      <c r="H189" s="11">
        <f>G189*Předpoklady!$Y13</f>
        <v>5242.9017706807072</v>
      </c>
      <c r="I189" s="11">
        <f>H189*Předpoklady!$Y13</f>
        <v>5519.4995721429832</v>
      </c>
      <c r="J189" s="11">
        <f>I189*Předpoklady!$Y13</f>
        <v>5810.6897400313483</v>
      </c>
      <c r="K189" s="11">
        <f>J189*Předpoklady!$Y13</f>
        <v>6117.2421183459628</v>
      </c>
      <c r="L189" s="11">
        <f>K189*Předpoklady!$Y13</f>
        <v>6439.9671654580416</v>
      </c>
      <c r="M189" s="11">
        <f>L189*Předpoklady!$Y13</f>
        <v>6779.7180967869863</v>
      </c>
      <c r="N189" s="11">
        <f>M189*Předpoklady!$Y13</f>
        <v>7137.3931405179346</v>
      </c>
      <c r="O189" s="11">
        <f>N189*Předpoklady!$Y13</f>
        <v>7513.937912323353</v>
      </c>
      <c r="P189" s="11">
        <f>O189*Předpoklady!$Y13</f>
        <v>7910.3479153669241</v>
      </c>
      <c r="Q189" s="11">
        <f>P189*Předpoklady!$Y13</f>
        <v>8327.6711721992033</v>
      </c>
      <c r="R189" s="11">
        <f>Q189*Předpoklady!$Y13</f>
        <v>8767.0109955032003</v>
      </c>
      <c r="S189" s="11">
        <f>R189*Předpoklady!$Y13</f>
        <v>9229.5289050151587</v>
      </c>
      <c r="T189" s="11">
        <f>S189*Předpoklady!$Y13</f>
        <v>9716.4476983322184</v>
      </c>
      <c r="U189" s="11">
        <f>T189*Předpoklady!$Y13</f>
        <v>10229.054683725528</v>
      </c>
      <c r="V189" s="11">
        <f>U189*Předpoklady!$Y13</f>
        <v>10768.705083505674</v>
      </c>
      <c r="W189" s="11">
        <f>V189*Předpoklady!$Y13</f>
        <v>11336.825616938171</v>
      </c>
      <c r="X189" s="12">
        <f>W189*Předpoklady!$Y13</f>
        <v>11934.918272181489</v>
      </c>
    </row>
    <row r="190" spans="1:24" x14ac:dyDescent="0.2">
      <c r="A190" s="15" t="s">
        <v>9</v>
      </c>
      <c r="B190" s="62">
        <f t="shared" si="62"/>
        <v>3365.087981849611</v>
      </c>
      <c r="C190" s="11">
        <f>B190*Předpoklady!$Y14</f>
        <v>3531.4601232486848</v>
      </c>
      <c r="D190" s="11">
        <f>C190*Předpoklady!$Y14</f>
        <v>3706.0578116714946</v>
      </c>
      <c r="E190" s="11">
        <f>D190*Předpoklady!$Y14</f>
        <v>3889.2877235199353</v>
      </c>
      <c r="F190" s="11">
        <f>E190*Předpoklady!$Y14</f>
        <v>4081.5766415420671</v>
      </c>
      <c r="G190" s="11">
        <f>F190*Předpoklady!$Y14</f>
        <v>4283.3724489029637</v>
      </c>
      <c r="H190" s="11">
        <f>G190*Předpoklady!$Y14</f>
        <v>4495.145172403074</v>
      </c>
      <c r="I190" s="11">
        <f>H190*Předpoklady!$Y14</f>
        <v>4717.3880772739731</v>
      </c>
      <c r="J190" s="11">
        <f>I190*Předpoklady!$Y14</f>
        <v>4950.6188161015343</v>
      </c>
      <c r="K190" s="11">
        <f>J190*Předpoklady!$Y14</f>
        <v>5195.3806345526064</v>
      </c>
      <c r="L190" s="11">
        <f>K190*Předpoklady!$Y14</f>
        <v>5452.2436367136079</v>
      </c>
      <c r="M190" s="11">
        <f>L190*Předpoklady!$Y14</f>
        <v>5721.806112988279</v>
      </c>
      <c r="N190" s="11">
        <f>M190*Předpoklady!$Y14</f>
        <v>6004.6959336475693</v>
      </c>
      <c r="O190" s="11">
        <f>N190*Předpoklady!$Y14</f>
        <v>6301.5720112775371</v>
      </c>
      <c r="P190" s="11">
        <f>O190*Předpoklady!$Y14</f>
        <v>6613.1258355316231</v>
      </c>
      <c r="Q190" s="11">
        <f>P190*Předpoklady!$Y14</f>
        <v>6940.0830837620815</v>
      </c>
      <c r="R190" s="11">
        <f>Q190*Předpoklady!$Y14</f>
        <v>7283.2053112820713</v>
      </c>
      <c r="S190" s="11">
        <f>R190*Předpoklady!$Y14</f>
        <v>7643.2917251954113</v>
      </c>
      <c r="T190" s="11">
        <f>S190*Předpoklady!$Y14</f>
        <v>8021.181045925633</v>
      </c>
      <c r="U190" s="11">
        <f>T190*Předpoklady!$Y14</f>
        <v>8417.753460780239</v>
      </c>
      <c r="V190" s="11">
        <f>U190*Předpoklady!$Y14</f>
        <v>8833.9326741004515</v>
      </c>
      <c r="W190" s="11">
        <f>V190*Předpoklady!$Y14</f>
        <v>9270.6880587717042</v>
      </c>
      <c r="X190" s="12">
        <f>W190*Předpoklady!$Y14</f>
        <v>9729.0369141062092</v>
      </c>
    </row>
    <row r="191" spans="1:24" x14ac:dyDescent="0.2">
      <c r="A191" s="15" t="s">
        <v>10</v>
      </c>
      <c r="B191" s="62">
        <f t="shared" si="62"/>
        <v>2858.1679514699022</v>
      </c>
      <c r="C191" s="11">
        <f>B191*Předpoklady!$Y15</f>
        <v>2999.5463699563579</v>
      </c>
      <c r="D191" s="11">
        <f>C191*Předpoklady!$Y15</f>
        <v>3147.918029411544</v>
      </c>
      <c r="E191" s="11">
        <f>D191*Předpoklady!$Y15</f>
        <v>3303.628848397645</v>
      </c>
      <c r="F191" s="11">
        <f>E191*Předpoklady!$Y15</f>
        <v>3467.0418562345321</v>
      </c>
      <c r="G191" s="11">
        <f>F191*Předpoklady!$Y15</f>
        <v>3638.5380393782493</v>
      </c>
      <c r="H191" s="11">
        <f>G191*Předpoklady!$Y15</f>
        <v>3818.5172296653545</v>
      </c>
      <c r="I191" s="11">
        <f>H191*Předpoklady!$Y15</f>
        <v>4007.3990364940028</v>
      </c>
      <c r="J191" s="11">
        <f>I191*Předpoklady!$Y15</f>
        <v>4205.6238251150835</v>
      </c>
      <c r="K191" s="11">
        <f>J191*Předpoklady!$Y15</f>
        <v>4413.6537433142385</v>
      </c>
      <c r="L191" s="11">
        <f>K191*Předpoklady!$Y15</f>
        <v>4631.9737988783927</v>
      </c>
      <c r="M191" s="11">
        <f>L191*Předpoklady!$Y15</f>
        <v>4861.0929903588467</v>
      </c>
      <c r="N191" s="11">
        <f>M191*Předpoklady!$Y15</f>
        <v>5101.5454937672239</v>
      </c>
      <c r="O191" s="11">
        <f>N191*Předpoklady!$Y15</f>
        <v>5353.8919079709767</v>
      </c>
      <c r="P191" s="11">
        <f>O191*Předpoklady!$Y15</f>
        <v>5618.7205616920073</v>
      </c>
      <c r="Q191" s="11">
        <f>P191*Předpoklady!$Y15</f>
        <v>5896.6488851555814</v>
      </c>
      <c r="R191" s="11">
        <f>Q191*Předpoklady!$Y15</f>
        <v>6188.3248495874423</v>
      </c>
      <c r="S191" s="11">
        <f>R191*Předpoklady!$Y15</f>
        <v>6494.4284779152194</v>
      </c>
      <c r="T191" s="11">
        <f>S191*Předpoklady!$Y15</f>
        <v>6815.6734301962279</v>
      </c>
      <c r="U191" s="11">
        <f>T191*Předpoklady!$Y15</f>
        <v>7152.8086674679726</v>
      </c>
      <c r="V191" s="11">
        <f>U191*Předpoklady!$Y15</f>
        <v>7506.6201979005236</v>
      </c>
      <c r="W191" s="11">
        <f>V191*Předpoklady!$Y15</f>
        <v>7877.9329093217921</v>
      </c>
      <c r="X191" s="12">
        <f>W191*Předpoklady!$Y15</f>
        <v>8267.6124923881162</v>
      </c>
    </row>
    <row r="192" spans="1:24" x14ac:dyDescent="0.2">
      <c r="A192" s="15" t="s">
        <v>11</v>
      </c>
      <c r="B192" s="62">
        <f t="shared" si="62"/>
        <v>2736.3923212709619</v>
      </c>
      <c r="C192" s="11">
        <f>B192*Předpoklady!$Y16</f>
        <v>2828.1620014961918</v>
      </c>
      <c r="D192" s="11">
        <f>C192*Předpoklady!$Y16</f>
        <v>2923.0093377078006</v>
      </c>
      <c r="E192" s="11">
        <f>D192*Předpoklady!$Y16</f>
        <v>3021.0375444571218</v>
      </c>
      <c r="F192" s="11">
        <f>E192*Předpoklady!$Y16</f>
        <v>3122.3532977751529</v>
      </c>
      <c r="G192" s="11">
        <f>F192*Předpoklady!$Y16</f>
        <v>3227.0668512593002</v>
      </c>
      <c r="H192" s="11">
        <f>G192*Předpoklady!$Y16</f>
        <v>3335.2921560532982</v>
      </c>
      <c r="I192" s="11">
        <f>H192*Předpoklady!$Y16</f>
        <v>3447.1469848508609</v>
      </c>
      <c r="J192" s="11">
        <f>I192*Předpoklady!$Y16</f>
        <v>3562.7530600580144</v>
      </c>
      <c r="K192" s="11">
        <f>J192*Předpoklady!$Y16</f>
        <v>3682.2361862535754</v>
      </c>
      <c r="L192" s="11">
        <f>K192*Předpoklady!$Y16</f>
        <v>3805.7263870919219</v>
      </c>
      <c r="M192" s="11">
        <f>L192*Předpoklady!$Y16</f>
        <v>3933.3580467970369</v>
      </c>
      <c r="N192" s="11">
        <f>M192*Předpoklady!$Y16</f>
        <v>4065.270056401801</v>
      </c>
      <c r="O192" s="11">
        <f>N192*Předpoklady!$Y16</f>
        <v>4201.6059648916762</v>
      </c>
      <c r="P192" s="11">
        <f>O192*Předpoklady!$Y16</f>
        <v>4342.5141354172529</v>
      </c>
      <c r="Q192" s="11">
        <f>P192*Předpoklady!$Y16</f>
        <v>4488.1479067456585</v>
      </c>
      <c r="R192" s="11">
        <f>Q192*Předpoklady!$Y16</f>
        <v>4638.6657601265224</v>
      </c>
      <c r="S192" s="11">
        <f>R192*Předpoklady!$Y16</f>
        <v>4794.2314917540743</v>
      </c>
      <c r="T192" s="11">
        <f>S192*Předpoklady!$Y16</f>
        <v>4955.0143910130701</v>
      </c>
      <c r="U192" s="11">
        <f>T192*Předpoklady!$Y16</f>
        <v>5121.1894247024929</v>
      </c>
      <c r="V192" s="11">
        <f>U192*Předpoklady!$Y16</f>
        <v>5292.9374274375286</v>
      </c>
      <c r="W192" s="11">
        <f>V192*Předpoklady!$Y16</f>
        <v>5470.4452984369937</v>
      </c>
      <c r="X192" s="12">
        <f>W192*Předpoklady!$Y16</f>
        <v>5653.9062049103759</v>
      </c>
    </row>
    <row r="193" spans="1:24" x14ac:dyDescent="0.2">
      <c r="A193" s="15" t="s">
        <v>12</v>
      </c>
      <c r="B193" s="62">
        <f t="shared" si="62"/>
        <v>2606.5702488888892</v>
      </c>
      <c r="C193" s="11">
        <f>B193*Předpoklady!$Y17</f>
        <v>2711.8162853980662</v>
      </c>
      <c r="D193" s="11">
        <f>C193*Předpoklady!$Y17</f>
        <v>2821.3118633134695</v>
      </c>
      <c r="E193" s="11">
        <f>D193*Předpoklady!$Y17</f>
        <v>2935.2285672644325</v>
      </c>
      <c r="F193" s="11">
        <f>E193*Předpoklady!$Y17</f>
        <v>3053.7449099890441</v>
      </c>
      <c r="G193" s="11">
        <f>F193*Předpoklady!$Y17</f>
        <v>3177.046612071857</v>
      </c>
      <c r="H193" s="11">
        <f>G193*Předpoklady!$Y17</f>
        <v>3305.3268929766227</v>
      </c>
      <c r="I193" s="11">
        <f>H193*Předpoklady!$Y17</f>
        <v>3438.7867738301202</v>
      </c>
      <c r="J193" s="11">
        <f>I193*Předpoklady!$Y17</f>
        <v>3577.6353924315472</v>
      </c>
      <c r="K193" s="11">
        <f>J193*Předpoklady!$Y17</f>
        <v>3722.0903309811147</v>
      </c>
      <c r="L193" s="11">
        <f>K193*Předpoklady!$Y17</f>
        <v>3872.3779570414058</v>
      </c>
      <c r="M193" s="11">
        <f>L193*Předpoklady!$Y17</f>
        <v>4028.7337782658064</v>
      </c>
      <c r="N193" s="11">
        <f>M193*Předpoklady!$Y17</f>
        <v>4191.4028114498769</v>
      </c>
      <c r="O193" s="11">
        <f>N193*Předpoklady!$Y17</f>
        <v>4360.6399664839919</v>
      </c>
      <c r="P193" s="11">
        <f>O193*Předpoklady!$Y17</f>
        <v>4536.7104458089152</v>
      </c>
      <c r="Q193" s="11">
        <f>P193*Předpoklady!$Y17</f>
        <v>4719.8901600002755</v>
      </c>
      <c r="R193" s="11">
        <f>Q193*Předpoklady!$Y17</f>
        <v>4910.4661601331882</v>
      </c>
      <c r="S193" s="11">
        <f>R193*Předpoklady!$Y17</f>
        <v>5108.7370876045488</v>
      </c>
      <c r="T193" s="11">
        <f>S193*Předpoklady!$Y17</f>
        <v>5315.0136421179031</v>
      </c>
      <c r="U193" s="11">
        <f>T193*Předpoklady!$Y17</f>
        <v>5529.6190685642323</v>
      </c>
      <c r="V193" s="11">
        <f>U193*Předpoklady!$Y17</f>
        <v>5752.8896635616366</v>
      </c>
      <c r="W193" s="11">
        <f>V193*Předpoklady!$Y17</f>
        <v>5985.1753024476675</v>
      </c>
      <c r="X193" s="12">
        <f>W193*Předpoklady!$Y17</f>
        <v>6226.83998755015</v>
      </c>
    </row>
    <row r="194" spans="1:24" x14ac:dyDescent="0.2">
      <c r="A194" s="15" t="s">
        <v>13</v>
      </c>
      <c r="B194" s="62">
        <f t="shared" si="62"/>
        <v>2212.7792317880794</v>
      </c>
      <c r="C194" s="11">
        <f>B194*Předpoklady!$Y18</f>
        <v>2280.5729326232754</v>
      </c>
      <c r="D194" s="11">
        <f>C194*Předpoklady!$Y18</f>
        <v>2350.4436530756602</v>
      </c>
      <c r="E194" s="11">
        <f>D194*Předpoklady!$Y18</f>
        <v>2422.455027530686</v>
      </c>
      <c r="F194" s="11">
        <f>E194*Předpoklady!$Y18</f>
        <v>2496.6726399630047</v>
      </c>
      <c r="G194" s="11">
        <f>F194*Předpoklady!$Y18</f>
        <v>2573.1640836667211</v>
      </c>
      <c r="H194" s="11">
        <f>G194*Předpoklady!$Y18</f>
        <v>2651.9990228156253</v>
      </c>
      <c r="I194" s="11">
        <f>H194*Předpoklady!$Y18</f>
        <v>2733.2492559094671</v>
      </c>
      <c r="J194" s="11">
        <f>I194*Předpoklady!$Y18</f>
        <v>2816.988781164056</v>
      </c>
      <c r="K194" s="11">
        <f>J194*Předpoklady!$Y18</f>
        <v>2903.2938639047406</v>
      </c>
      <c r="L194" s="11">
        <f>K194*Předpoklady!$Y18</f>
        <v>2992.2431060246467</v>
      </c>
      <c r="M194" s="11">
        <f>L194*Předpoklady!$Y18</f>
        <v>3083.9175175709315</v>
      </c>
      <c r="N194" s="11">
        <f>M194*Předpoklady!$Y18</f>
        <v>3178.4005905242511</v>
      </c>
      <c r="O194" s="11">
        <f>N194*Předpoklady!$Y18</f>
        <v>3275.7783748386364</v>
      </c>
      <c r="P194" s="11">
        <f>O194*Předpoklady!$Y18</f>
        <v>3376.1395568110293</v>
      </c>
      <c r="Q194" s="11">
        <f>P194*Předpoklady!$Y18</f>
        <v>3479.5755398518527</v>
      </c>
      <c r="R194" s="11">
        <f>Q194*Předpoklady!$Y18</f>
        <v>3586.1805277301796</v>
      </c>
      <c r="S194" s="11">
        <f>R194*Předpoklady!$Y18</f>
        <v>3696.0516103693121</v>
      </c>
      <c r="T194" s="11">
        <f>S194*Předpoklady!$Y18</f>
        <v>3809.2888522709109</v>
      </c>
      <c r="U194" s="11">
        <f>T194*Předpoklady!$Y18</f>
        <v>3925.995383648205</v>
      </c>
      <c r="V194" s="11">
        <f>U194*Předpoklady!$Y18</f>
        <v>4046.2774943512832</v>
      </c>
      <c r="W194" s="11">
        <f>V194*Předpoklady!$Y18</f>
        <v>4170.2447306700069</v>
      </c>
      <c r="X194" s="12">
        <f>W194*Předpoklady!$Y18</f>
        <v>4298.0099951027087</v>
      </c>
    </row>
    <row r="195" spans="1:24" x14ac:dyDescent="0.2">
      <c r="A195" s="15" t="s">
        <v>14</v>
      </c>
      <c r="B195" s="62">
        <f t="shared" si="62"/>
        <v>2019.2027332395689</v>
      </c>
      <c r="C195" s="11">
        <f>B195*Předpoklady!$Y19</f>
        <v>2073.3879604061531</v>
      </c>
      <c r="D195" s="11">
        <f>C195*Předpoklady!$Y19</f>
        <v>2129.0272460457977</v>
      </c>
      <c r="E195" s="11">
        <f>D195*Předpoklady!$Y19</f>
        <v>2186.1596097613292</v>
      </c>
      <c r="F195" s="11">
        <f>E195*Předpoklady!$Y19</f>
        <v>2244.8251182451045</v>
      </c>
      <c r="G195" s="11">
        <f>F195*Předpoklady!$Y19</f>
        <v>2305.0649133776187</v>
      </c>
      <c r="H195" s="11">
        <f>G195*Předpoklady!$Y19</f>
        <v>2366.9212410801374</v>
      </c>
      <c r="I195" s="11">
        <f>H195*Předpoklady!$Y19</f>
        <v>2430.4374809415876</v>
      </c>
      <c r="J195" s="11">
        <f>I195*Předpoklady!$Y19</f>
        <v>2495.6581766404852</v>
      </c>
      <c r="K195" s="11">
        <f>J195*Předpoklady!$Y19</f>
        <v>2562.6290671832344</v>
      </c>
      <c r="L195" s="11">
        <f>K195*Předpoklady!$Y19</f>
        <v>2631.3971189807057</v>
      </c>
      <c r="M195" s="11">
        <f>L195*Předpoklady!$Y19</f>
        <v>2702.0105587855869</v>
      </c>
      <c r="N195" s="11">
        <f>M195*Předpoklady!$Y19</f>
        <v>2774.5189075136068</v>
      </c>
      <c r="O195" s="11">
        <f>N195*Předpoklady!$Y19</f>
        <v>2848.97301497235</v>
      </c>
      <c r="P195" s="11">
        <f>O195*Předpoklady!$Y19</f>
        <v>2925.4250955220195</v>
      </c>
      <c r="Q195" s="11">
        <f>P195*Předpoklady!$Y19</f>
        <v>3003.9287646931525</v>
      </c>
      <c r="R195" s="11">
        <f>Q195*Předpoklady!$Y19</f>
        <v>3084.5390767869717</v>
      </c>
      <c r="S195" s="11">
        <f>R195*Předpoklady!$Y19</f>
        <v>3167.3125634847424</v>
      </c>
      <c r="T195" s="11">
        <f>S195*Předpoklady!$Y19</f>
        <v>3252.307273493207</v>
      </c>
      <c r="U195" s="11">
        <f>T195*Předpoklady!$Y19</f>
        <v>3339.5828132539064</v>
      </c>
      <c r="V195" s="11">
        <f>U195*Předpoklady!$Y19</f>
        <v>3429.2003887449323</v>
      </c>
      <c r="W195" s="11">
        <f>V195*Předpoklady!$Y19</f>
        <v>3521.2228484044285</v>
      </c>
      <c r="X195" s="12">
        <f>W195*Předpoklady!$Y19</f>
        <v>3615.7147272059428</v>
      </c>
    </row>
    <row r="196" spans="1:24" x14ac:dyDescent="0.2">
      <c r="A196" s="15" t="s">
        <v>15</v>
      </c>
      <c r="B196" s="62">
        <f t="shared" si="62"/>
        <v>1867.7813359722909</v>
      </c>
      <c r="C196" s="11">
        <f>B196*Předpoklady!$Y20</f>
        <v>1937.7150096405744</v>
      </c>
      <c r="D196" s="11">
        <f>C196*Předpoklady!$Y20</f>
        <v>2010.26714758974</v>
      </c>
      <c r="E196" s="11">
        <f>D196*Předpoklady!$Y20</f>
        <v>2085.5357906466261</v>
      </c>
      <c r="F196" s="11">
        <f>E196*Předpoklady!$Y20</f>
        <v>2163.6226504934634</v>
      </c>
      <c r="G196" s="11">
        <f>F196*Předpoklady!$Y20</f>
        <v>2244.6332471124465</v>
      </c>
      <c r="H196" s="11">
        <f>G196*Předpoklady!$Y20</f>
        <v>2328.6770513765182</v>
      </c>
      <c r="I196" s="11">
        <f>H196*Předpoklady!$Y20</f>
        <v>2415.8676329790542</v>
      </c>
      <c r="J196" s="11">
        <f>I196*Předpoklady!$Y20</f>
        <v>2506.3228139023481</v>
      </c>
      <c r="K196" s="11">
        <f>J196*Předpoklady!$Y20</f>
        <v>2600.1648276322794</v>
      </c>
      <c r="L196" s="11">
        <f>K196*Předpoklady!$Y20</f>
        <v>2697.5204843343131</v>
      </c>
      <c r="M196" s="11">
        <f>L196*Předpoklady!$Y20</f>
        <v>2798.5213422140409</v>
      </c>
      <c r="N196" s="11">
        <f>M196*Předpoklady!$Y20</f>
        <v>2903.3038852938198</v>
      </c>
      <c r="O196" s="11">
        <f>N196*Předpoklady!$Y20</f>
        <v>3012.0097078457429</v>
      </c>
      <c r="P196" s="11">
        <f>O196*Předpoklady!$Y20</f>
        <v>3124.7857057301712</v>
      </c>
      <c r="Q196" s="11">
        <f>P196*Předpoklady!$Y20</f>
        <v>3241.784274898384</v>
      </c>
      <c r="R196" s="11">
        <f>Q196*Předpoklady!$Y20</f>
        <v>3363.1635173275845</v>
      </c>
      <c r="S196" s="11">
        <f>R196*Předpoklady!$Y20</f>
        <v>3489.08745466655</v>
      </c>
      <c r="T196" s="11">
        <f>S196*Předpoklady!$Y20</f>
        <v>3619.7262498806235</v>
      </c>
      <c r="U196" s="11">
        <f>T196*Předpoklady!$Y20</f>
        <v>3755.2564371955623</v>
      </c>
      <c r="V196" s="11">
        <f>U196*Předpoklady!$Y20</f>
        <v>3895.8611606509699</v>
      </c>
      <c r="W196" s="11">
        <f>V196*Předpoklady!$Y20</f>
        <v>4041.7304215856702</v>
      </c>
      <c r="X196" s="12">
        <f>W196*Předpoklady!$Y20</f>
        <v>4193.0613353894578</v>
      </c>
    </row>
    <row r="197" spans="1:24" x14ac:dyDescent="0.2">
      <c r="A197" s="15" t="s">
        <v>16</v>
      </c>
      <c r="B197" s="62">
        <f t="shared" si="62"/>
        <v>1984.848287869994</v>
      </c>
      <c r="C197" s="11">
        <f>B197*Předpoklady!$Y21</f>
        <v>2056.5923276067624</v>
      </c>
      <c r="D197" s="11">
        <f>C197*Předpoklady!$Y21</f>
        <v>2130.9296170489151</v>
      </c>
      <c r="E197" s="11">
        <f>D197*Předpoklady!$Y21</f>
        <v>2207.9538914260143</v>
      </c>
      <c r="F197" s="11">
        <f>E197*Předpoklady!$Y21</f>
        <v>2287.7622741077016</v>
      </c>
      <c r="G197" s="11">
        <f>F197*Předpoklady!$Y21</f>
        <v>2370.4553990709196</v>
      </c>
      <c r="H197" s="11">
        <f>G197*Předpoklady!$Y21</f>
        <v>2456.1375377938166</v>
      </c>
      <c r="I197" s="11">
        <f>H197*Předpoklady!$Y21</f>
        <v>2544.9167307363405</v>
      </c>
      <c r="J197" s="11">
        <f>I197*Předpoklady!$Y21</f>
        <v>2636.9049235733105</v>
      </c>
      <c r="K197" s="11">
        <f>J197*Předpoklady!$Y21</f>
        <v>2732.2181083517512</v>
      </c>
      <c r="L197" s="11">
        <f>K197*Předpoklady!$Y21</f>
        <v>2830.9764697504766</v>
      </c>
      <c r="M197" s="11">
        <f>L197*Předpoklady!$Y21</f>
        <v>2933.3045366263555</v>
      </c>
      <c r="N197" s="11">
        <f>M197*Předpoklady!$Y21</f>
        <v>3039.3313390383432</v>
      </c>
      <c r="O197" s="11">
        <f>N197*Předpoklady!$Y21</f>
        <v>3149.1905709472835</v>
      </c>
      <c r="P197" s="11">
        <f>O197*Předpoklady!$Y21</f>
        <v>3263.0207587966315</v>
      </c>
      <c r="Q197" s="11">
        <f>P197*Předpoklady!$Y21</f>
        <v>3380.9654361866747</v>
      </c>
      <c r="R197" s="11">
        <f>Q197*Předpoklady!$Y21</f>
        <v>3503.1733248624992</v>
      </c>
      <c r="S197" s="11">
        <f>R197*Předpoklady!$Y21</f>
        <v>3629.7985222439247</v>
      </c>
      <c r="T197" s="11">
        <f>S197*Předpoklady!$Y21</f>
        <v>3761.000695733866</v>
      </c>
      <c r="U197" s="11">
        <f>T197*Předpoklady!$Y21</f>
        <v>3896.9452840501385</v>
      </c>
      <c r="V197" s="11">
        <f>U197*Předpoklady!$Y21</f>
        <v>4037.8037058345735</v>
      </c>
      <c r="W197" s="11">
        <f>V197*Předpoklady!$Y21</f>
        <v>4183.7535758024896</v>
      </c>
      <c r="X197" s="12">
        <f>W197*Předpoklady!$Y21</f>
        <v>4334.9789287050689</v>
      </c>
    </row>
    <row r="198" spans="1:24" x14ac:dyDescent="0.2">
      <c r="A198" s="15" t="s">
        <v>17</v>
      </c>
      <c r="B198" s="62">
        <f t="shared" si="62"/>
        <v>1567.5408344640434</v>
      </c>
      <c r="C198" s="11">
        <f>B198*Předpoklady!$Y22</f>
        <v>1638.025874945803</v>
      </c>
      <c r="D198" s="11">
        <f>C198*Předpoklady!$Y22</f>
        <v>1711.6803007618937</v>
      </c>
      <c r="E198" s="11">
        <f>D198*Předpoklady!$Y22</f>
        <v>1788.6466244699986</v>
      </c>
      <c r="F198" s="11">
        <f>E198*Předpoklady!$Y22</f>
        <v>1869.0737667564936</v>
      </c>
      <c r="G198" s="11">
        <f>F198*Předpoklady!$Y22</f>
        <v>1953.1173445802701</v>
      </c>
      <c r="H198" s="11">
        <f>G198*Předpoklady!$Y22</f>
        <v>2040.9399722730514</v>
      </c>
      <c r="I198" s="11">
        <f>H198*Předpoklady!$Y22</f>
        <v>2132.7115761787913</v>
      </c>
      <c r="J198" s="11">
        <f>I198*Předpoklady!$Y22</f>
        <v>2228.6097234409499</v>
      </c>
      <c r="K198" s="11">
        <f>J198*Předpoklady!$Y22</f>
        <v>2328.8199655738044</v>
      </c>
      <c r="L198" s="11">
        <f>K198*Předpoklady!$Y22</f>
        <v>2433.5361974825719</v>
      </c>
      <c r="M198" s="11">
        <f>L198*Předpoklady!$Y22</f>
        <v>2542.9610326269994</v>
      </c>
      <c r="N198" s="11">
        <f>M198*Předpoklady!$Y22</f>
        <v>2657.3061950543215</v>
      </c>
      <c r="O198" s="11">
        <f>N198*Předpoklady!$Y22</f>
        <v>2776.7929290601214</v>
      </c>
      <c r="P198" s="11">
        <f>O198*Předpoklady!$Y22</f>
        <v>2901.6524272697397</v>
      </c>
      <c r="Q198" s="11">
        <f>P198*Předpoklady!$Y22</f>
        <v>3032.1262779685203</v>
      </c>
      <c r="R198" s="11">
        <f>Q198*Předpoklady!$Y22</f>
        <v>3168.4669325464224</v>
      </c>
      <c r="S198" s="11">
        <f>R198*Předpoklady!$Y22</f>
        <v>3310.9381939614464</v>
      </c>
      <c r="T198" s="11">
        <f>S198*Předpoklady!$Y22</f>
        <v>3459.8157271669966</v>
      </c>
      <c r="U198" s="11">
        <f>T198*Předpoklady!$Y22</f>
        <v>3615.3875924907948</v>
      </c>
      <c r="V198" s="11">
        <f>U198*Předpoklady!$Y22</f>
        <v>3777.9548029973676</v>
      </c>
      <c r="W198" s="11">
        <f>V198*Předpoklady!$Y22</f>
        <v>3947.8319069125419</v>
      </c>
      <c r="X198" s="12">
        <f>W198*Předpoklady!$Y22</f>
        <v>4125.3475962368675</v>
      </c>
    </row>
    <row r="199" spans="1:24" x14ac:dyDescent="0.2">
      <c r="A199" s="15" t="s">
        <v>18</v>
      </c>
      <c r="B199" s="62">
        <f t="shared" si="62"/>
        <v>1489.6862066045726</v>
      </c>
      <c r="C199" s="11">
        <f>B199*Předpoklady!$Y23</f>
        <v>1569.3036661443441</v>
      </c>
      <c r="D199" s="11">
        <f>C199*Předpoklady!$Y23</f>
        <v>1653.1763438874282</v>
      </c>
      <c r="E199" s="11">
        <f>D199*Předpoklady!$Y23</f>
        <v>1741.5316633419654</v>
      </c>
      <c r="F199" s="11">
        <f>E199*Předpoklady!$Y23</f>
        <v>1834.6092028456694</v>
      </c>
      <c r="G199" s="11">
        <f>F199*Předpoklady!$Y23</f>
        <v>1932.6613451903224</v>
      </c>
      <c r="H199" s="11">
        <f>G199*Předpoklady!$Y23</f>
        <v>2035.9539619659679</v>
      </c>
      <c r="I199" s="11">
        <f>H199*Předpoklady!$Y23</f>
        <v>2144.7671344804198</v>
      </c>
      <c r="J199" s="11">
        <f>I199*Předpoklady!$Y23</f>
        <v>2259.395913208888</v>
      </c>
      <c r="K199" s="11">
        <f>J199*Předpoklady!$Y23</f>
        <v>2380.1511178329874</v>
      </c>
      <c r="L199" s="11">
        <f>K199*Předpoklady!$Y23</f>
        <v>2507.3601800384695</v>
      </c>
      <c r="M199" s="11">
        <f>L199*Předpoklady!$Y23</f>
        <v>2641.3680313569434</v>
      </c>
      <c r="N199" s="11">
        <f>M199*Předpoklady!$Y23</f>
        <v>2782.538038459003</v>
      </c>
      <c r="O199" s="11">
        <f>N199*Předpoklady!$Y23</f>
        <v>2931.2529884348346</v>
      </c>
      <c r="P199" s="11">
        <f>O199*Předpoklady!$Y23</f>
        <v>3087.9161267339286</v>
      </c>
      <c r="Q199" s="11">
        <f>P199*Předpoklady!$Y23</f>
        <v>3252.952250578302</v>
      </c>
      <c r="R199" s="11">
        <f>Q199*Předpoklady!$Y23</f>
        <v>3426.8088608140538</v>
      </c>
      <c r="S199" s="11">
        <f>R199*Předpoklady!$Y23</f>
        <v>3609.9573753245431</v>
      </c>
      <c r="T199" s="11">
        <f>S199*Předpoklady!$Y23</f>
        <v>3802.8944072953941</v>
      </c>
      <c r="U199" s="11">
        <f>T199*Předpoklady!$Y23</f>
        <v>4006.1431117973852</v>
      </c>
      <c r="V199" s="11">
        <f>U199*Předpoklady!$Y23</f>
        <v>4220.254604338531</v>
      </c>
      <c r="W199" s="11">
        <f>V199*Předpoklady!$Y23</f>
        <v>4445.8094552318025</v>
      </c>
      <c r="X199" s="12">
        <f>W199*Předpoklady!$Y23</f>
        <v>4683.419263830513</v>
      </c>
    </row>
    <row r="200" spans="1:24" x14ac:dyDescent="0.2">
      <c r="A200" s="15" t="s">
        <v>19</v>
      </c>
      <c r="B200" s="62">
        <f t="shared" si="62"/>
        <v>1331.7292452830191</v>
      </c>
      <c r="C200" s="11">
        <f>B200*Předpoklady!$Y24</f>
        <v>1402.9045698810241</v>
      </c>
      <c r="D200" s="11">
        <f>C200*Předpoklady!$Y24</f>
        <v>1477.8839160919622</v>
      </c>
      <c r="E200" s="11">
        <f>D200*Předpoklady!$Y24</f>
        <v>1556.8705928647335</v>
      </c>
      <c r="F200" s="11">
        <f>E200*Předpoklady!$Y24</f>
        <v>1640.078775156087</v>
      </c>
      <c r="G200" s="11">
        <f>F200*Předpoklady!$Y24</f>
        <v>1727.7340846730187</v>
      </c>
      <c r="H200" s="11">
        <f>G200*Předpoklady!$Y24</f>
        <v>1820.074201653408</v>
      </c>
      <c r="I200" s="11">
        <f>H200*Předpoklady!$Y24</f>
        <v>1917.3495093437527</v>
      </c>
      <c r="J200" s="11">
        <f>I200*Předpoklady!$Y24</f>
        <v>2019.8237729215307</v>
      </c>
      <c r="K200" s="11">
        <f>J200*Předpoklady!$Y24</f>
        <v>2127.7748547031019</v>
      </c>
      <c r="L200" s="11">
        <f>K200*Předpoklady!$Y24</f>
        <v>2241.4954675764652</v>
      </c>
      <c r="M200" s="11">
        <f>L200*Předpoklady!$Y24</f>
        <v>2361.2939687018247</v>
      </c>
      <c r="N200" s="11">
        <f>M200*Předpoklady!$Y24</f>
        <v>2487.4951956321133</v>
      </c>
      <c r="O200" s="11">
        <f>N200*Předpoklady!$Y24</f>
        <v>2620.4413471206371</v>
      </c>
      <c r="P200" s="11">
        <f>O200*Předpoklady!$Y24</f>
        <v>2760.4929110041862</v>
      </c>
      <c r="Q200" s="11">
        <f>P200*Předpoklady!$Y24</f>
        <v>2908.0296416775891</v>
      </c>
      <c r="R200" s="11">
        <f>Q200*Předpoklady!$Y24</f>
        <v>3063.4515898101731</v>
      </c>
      <c r="S200" s="11">
        <f>R200*Předpoklady!$Y24</f>
        <v>3227.1801870962345</v>
      </c>
      <c r="T200" s="11">
        <f>S200*Předpoklady!$Y24</f>
        <v>3399.6593889808564</v>
      </c>
      <c r="U200" s="11">
        <f>T200*Předpoklady!$Y24</f>
        <v>3581.3568784596164</v>
      </c>
      <c r="V200" s="11">
        <f>U200*Předpoklady!$Y24</f>
        <v>3772.7653342163189</v>
      </c>
      <c r="W200" s="11">
        <f>V200*Předpoklady!$Y24</f>
        <v>3974.4037665373576</v>
      </c>
      <c r="X200" s="12">
        <f>W200*Předpoklady!$Y24</f>
        <v>4186.8189246250759</v>
      </c>
    </row>
    <row r="201" spans="1:24" x14ac:dyDescent="0.2">
      <c r="A201" s="15" t="s">
        <v>20</v>
      </c>
      <c r="B201" s="62">
        <f t="shared" si="62"/>
        <v>1100.4422580645162</v>
      </c>
      <c r="C201" s="11">
        <f>B201*Předpoklady!$Y25</f>
        <v>1159.2562663898032</v>
      </c>
      <c r="D201" s="11">
        <f>C201*Předpoklady!$Y25</f>
        <v>1221.2136359863764</v>
      </c>
      <c r="E201" s="11">
        <f>D201*Předpoklady!$Y25</f>
        <v>1286.4823662877584</v>
      </c>
      <c r="F201" s="11">
        <f>E201*Předpoklady!$Y25</f>
        <v>1355.2394355902961</v>
      </c>
      <c r="G201" s="11">
        <f>F201*Předpoklady!$Y25</f>
        <v>1427.671280935599</v>
      </c>
      <c r="H201" s="11">
        <f>G201*Předpoklady!$Y25</f>
        <v>1503.9743036406728</v>
      </c>
      <c r="I201" s="11">
        <f>H201*Předpoklady!$Y25</f>
        <v>1584.3554018465129</v>
      </c>
      <c r="J201" s="11">
        <f>I201*Předpoklady!$Y25</f>
        <v>1669.0325315291784</v>
      </c>
      <c r="K201" s="11">
        <f>J201*Předpoklady!$Y25</f>
        <v>1758.2352974945479</v>
      </c>
      <c r="L201" s="11">
        <f>K201*Předpoklady!$Y25</f>
        <v>1852.2055759592588</v>
      </c>
      <c r="M201" s="11">
        <f>L201*Předpoklady!$Y25</f>
        <v>1951.1981704059765</v>
      </c>
      <c r="N201" s="11">
        <f>M201*Předpoklady!$Y25</f>
        <v>2055.4815024913696</v>
      </c>
      <c r="O201" s="11">
        <f>N201*Předpoklady!$Y25</f>
        <v>2165.3383398802089</v>
      </c>
      <c r="P201" s="11">
        <f>O201*Předpoklady!$Y25</f>
        <v>2281.0665629791361</v>
      </c>
      <c r="Q201" s="11">
        <f>P201*Předpoklady!$Y25</f>
        <v>2402.9799726491265</v>
      </c>
      <c r="R201" s="11">
        <f>Q201*Předpoklady!$Y25</f>
        <v>2531.4091410867836</v>
      </c>
      <c r="S201" s="11">
        <f>R201*Předpoklady!$Y25</f>
        <v>2666.7023081816601</v>
      </c>
      <c r="T201" s="11">
        <f>S201*Předpoklady!$Y25</f>
        <v>2809.2263257801037</v>
      </c>
      <c r="U201" s="11">
        <f>T201*Předpoklady!$Y25</f>
        <v>2959.3676524160351</v>
      </c>
      <c r="V201" s="11">
        <f>U201*Předpoklady!$Y25</f>
        <v>3117.5334012058979</v>
      </c>
      <c r="W201" s="11">
        <f>V201*Předpoklady!$Y25</f>
        <v>3284.1524437491862</v>
      </c>
      <c r="X201" s="12">
        <f>W201*Předpoklady!$Y25</f>
        <v>3459.6765730278094</v>
      </c>
    </row>
    <row r="202" spans="1:24" x14ac:dyDescent="0.2">
      <c r="A202" s="15" t="s">
        <v>21</v>
      </c>
      <c r="B202" s="63">
        <f t="shared" si="62"/>
        <v>842.73</v>
      </c>
      <c r="C202" s="48">
        <f>B202*Předpoklady!$Y26</f>
        <v>887.77037251635909</v>
      </c>
      <c r="D202" s="48">
        <f>C202*Předpoklady!$Y26</f>
        <v>935.2179634258124</v>
      </c>
      <c r="E202" s="48">
        <f>D202*Předpoklady!$Y26</f>
        <v>985.20142842253642</v>
      </c>
      <c r="F202" s="48">
        <f>E202*Předpoklady!$Y26</f>
        <v>1037.8562993062121</v>
      </c>
      <c r="G202" s="48">
        <f>F202*Předpoklady!$Y26</f>
        <v>1093.3253514809319</v>
      </c>
      <c r="H202" s="48">
        <f>G202*Předpoklady!$Y26</f>
        <v>1151.7589910953759</v>
      </c>
      <c r="I202" s="48">
        <f>H202*Předpoklady!$Y26</f>
        <v>1213.3156628740019</v>
      </c>
      <c r="J202" s="48">
        <f>I202*Předpoklady!$Y26</f>
        <v>1278.1622797450971</v>
      </c>
      <c r="K202" s="48">
        <f>J202*Předpoklady!$Y26</f>
        <v>1346.4746754306402</v>
      </c>
      <c r="L202" s="48">
        <f>K202*Předpoklady!$Y26</f>
        <v>1418.4380812251884</v>
      </c>
      <c r="M202" s="48">
        <f>L202*Předpoklady!$Y26</f>
        <v>1494.2476282565888</v>
      </c>
      <c r="N202" s="48">
        <f>M202*Předpoklady!$Y26</f>
        <v>1574.1088765904119</v>
      </c>
      <c r="O202" s="48">
        <f>N202*Předpoklady!$Y26</f>
        <v>1658.238372612791</v>
      </c>
      <c r="P202" s="48">
        <f>O202*Předpoklady!$Y26</f>
        <v>1746.8642362030287</v>
      </c>
      <c r="Q202" s="48">
        <f>P202*Předpoklady!$Y26</f>
        <v>1840.2267792881084</v>
      </c>
      <c r="R202" s="48">
        <f>Q202*Předpoklady!$Y26</f>
        <v>1938.5791574563427</v>
      </c>
      <c r="S202" s="48">
        <f>R202*Předpoklady!$Y26</f>
        <v>2042.1880563970274</v>
      </c>
      <c r="T202" s="48">
        <f>S202*Předpoklady!$Y26</f>
        <v>2151.3344150274088</v>
      </c>
      <c r="U202" s="48">
        <f>T202*Předpoklady!$Y26</f>
        <v>2266.3141872677443</v>
      </c>
      <c r="V202" s="48">
        <f>U202*Předpoklady!$Y26</f>
        <v>2387.439144530033</v>
      </c>
      <c r="W202" s="48">
        <f>V202*Předpoklady!$Y26</f>
        <v>2515.0377210963948</v>
      </c>
      <c r="X202" s="64">
        <f>W202*Předpoklady!$Y26</f>
        <v>2649.4559046793647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>B158*B107</f>
        <v>527606.69324824924</v>
      </c>
      <c r="C209" s="60">
        <f>C158*C107*Předpoklady!C$65</f>
        <v>563411.97044692666</v>
      </c>
      <c r="D209" s="60">
        <f>D158*D107*Předpoklady!D$65</f>
        <v>597793.01917960867</v>
      </c>
      <c r="E209" s="60">
        <f>E158*E107*Předpoklady!E$65</f>
        <v>630252.67994053918</v>
      </c>
      <c r="F209" s="60">
        <f>F158*F107*Předpoklady!F$65</f>
        <v>660023.21007010038</v>
      </c>
      <c r="G209" s="60">
        <f>G158*G107*Předpoklady!G$65</f>
        <v>688369.25725718925</v>
      </c>
      <c r="H209" s="60">
        <f>H158*H107*Předpoklady!H$65</f>
        <v>717189.91118743049</v>
      </c>
      <c r="I209" s="60">
        <f>I158*I107*Předpoklady!I$65</f>
        <v>747175.65764536324</v>
      </c>
      <c r="J209" s="60">
        <f>J158*J107*Předpoklady!J$65</f>
        <v>778476.92454567016</v>
      </c>
      <c r="K209" s="60">
        <f>K158*K107*Předpoklady!K$65</f>
        <v>811420.15121926297</v>
      </c>
      <c r="L209" s="60">
        <f>L158*L107*Předpoklady!L$65</f>
        <v>846754.43978973839</v>
      </c>
      <c r="M209" s="60">
        <f>M158*M107*Předpoklady!M$65</f>
        <v>885515.89544987609</v>
      </c>
      <c r="N209" s="60">
        <f>N158*N107*Předpoklady!N$65</f>
        <v>928573.8430096471</v>
      </c>
      <c r="O209" s="60">
        <f>O158*O107*Předpoklady!O$65</f>
        <v>976822.81488921703</v>
      </c>
      <c r="P209" s="60">
        <f>P158*P107*Předpoklady!P$65</f>
        <v>1031495.3271164169</v>
      </c>
      <c r="Q209" s="60">
        <f>Q158*Q107*Předpoklady!Q$65</f>
        <v>1093777.7829314126</v>
      </c>
      <c r="R209" s="60">
        <f>R158*R107*Předpoklady!R$65</f>
        <v>1164921.1679647695</v>
      </c>
      <c r="S209" s="60">
        <f>S158*S107*Předpoklady!S$65</f>
        <v>1245954.5681385009</v>
      </c>
      <c r="T209" s="60">
        <f>T158*T107*Předpoklady!T$65</f>
        <v>1336810.291477968</v>
      </c>
      <c r="U209" s="60">
        <f>U158*U107*Předpoklady!U$65</f>
        <v>1437993.8481077619</v>
      </c>
      <c r="V209" s="60">
        <f>V158*V107*Předpoklady!V$65</f>
        <v>1550443.6556902698</v>
      </c>
      <c r="W209" s="60">
        <f>W158*W107*Předpoklady!W$65</f>
        <v>1674330.2757752731</v>
      </c>
      <c r="X209" s="61">
        <f>X158*X107*Předpoklady!X$65</f>
        <v>1808958.8376909932</v>
      </c>
    </row>
    <row r="210" spans="1:24" x14ac:dyDescent="0.2">
      <c r="A210" s="15" t="s">
        <v>2</v>
      </c>
      <c r="B210" s="62">
        <f t="shared" ref="B210:B229" si="63">B159*B108</f>
        <v>3305901.5490513328</v>
      </c>
      <c r="C210" s="11">
        <f>C159*C108*Předpoklady!C$65</f>
        <v>3380751.6025640583</v>
      </c>
      <c r="D210" s="11">
        <f>D159*D108*Předpoklady!D$65</f>
        <v>3474895.9823457743</v>
      </c>
      <c r="E210" s="11">
        <f>E159*E108*Předpoklady!E$65</f>
        <v>3612634.2154987575</v>
      </c>
      <c r="F210" s="11">
        <f>F159*F108*Předpoklady!F$65</f>
        <v>3800126.4919238859</v>
      </c>
      <c r="G210" s="11">
        <f>G159*G108*Předpoklady!G$65</f>
        <v>4001258.3059355975</v>
      </c>
      <c r="H210" s="11">
        <f>H159*H108*Předpoklady!H$65</f>
        <v>4195367.2503118701</v>
      </c>
      <c r="I210" s="11">
        <f>I159*I108*Předpoklady!I$65</f>
        <v>4371931.1965469904</v>
      </c>
      <c r="J210" s="11">
        <f>J159*J108*Předpoklady!J$65</f>
        <v>4530874.1648192238</v>
      </c>
      <c r="K210" s="11">
        <f>K159*K108*Předpoklady!K$65</f>
        <v>4665126.1661335798</v>
      </c>
      <c r="L210" s="11">
        <f>L159*L108*Předpoklady!L$65</f>
        <v>4783901.7632205617</v>
      </c>
      <c r="M210" s="11">
        <f>M159*M108*Předpoklady!M$65</f>
        <v>4900929.1021999503</v>
      </c>
      <c r="N210" s="11">
        <f>N159*N108*Předpoklady!N$65</f>
        <v>5020975.0546825193</v>
      </c>
      <c r="O210" s="11">
        <f>O159*O108*Předpoklady!O$65</f>
        <v>5145681.5128861582</v>
      </c>
      <c r="P210" s="11">
        <f>P159*P108*Předpoklady!P$65</f>
        <v>5278896.5575967003</v>
      </c>
      <c r="Q210" s="11">
        <f>Q159*Q108*Předpoklady!Q$65</f>
        <v>5424707.5068665631</v>
      </c>
      <c r="R210" s="11">
        <f>R159*R108*Předpoklady!R$65</f>
        <v>5588031.7448670492</v>
      </c>
      <c r="S210" s="11">
        <f>S159*S108*Předpoklady!S$65</f>
        <v>5773009.2715446251</v>
      </c>
      <c r="T210" s="11">
        <f>T159*T108*Předpoklady!T$65</f>
        <v>5979428.9756857632</v>
      </c>
      <c r="U210" s="11">
        <f>U159*U108*Předpoklady!U$65</f>
        <v>6211442.6422909852</v>
      </c>
      <c r="V210" s="11">
        <f>V159*V108*Předpoklady!V$65</f>
        <v>6476807.1194047015</v>
      </c>
      <c r="W210" s="11">
        <f>W159*W108*Předpoklady!W$65</f>
        <v>6781671.529221829</v>
      </c>
      <c r="X210" s="12">
        <f>X159*X108*Předpoklady!X$65</f>
        <v>7130075.3286424754</v>
      </c>
    </row>
    <row r="211" spans="1:24" x14ac:dyDescent="0.2">
      <c r="A211" s="15" t="s">
        <v>3</v>
      </c>
      <c r="B211" s="62">
        <f t="shared" si="63"/>
        <v>5149224.4644461228</v>
      </c>
      <c r="C211" s="11">
        <f>C160*C109*Předpoklady!C$65</f>
        <v>5592819.1738104764</v>
      </c>
      <c r="D211" s="11">
        <f>D160*D109*Předpoklady!D$65</f>
        <v>6004419.8294547182</v>
      </c>
      <c r="E211" s="11">
        <f>E160*E109*Předpoklady!E$65</f>
        <v>6319897.3157885838</v>
      </c>
      <c r="F211" s="11">
        <f>F160*F109*Předpoklady!F$65</f>
        <v>6510464.8883293411</v>
      </c>
      <c r="G211" s="11">
        <f>G160*G109*Předpoklady!G$65</f>
        <v>6626404.6580485981</v>
      </c>
      <c r="H211" s="11">
        <f>H160*H109*Předpoklady!H$65</f>
        <v>6740468.9191958411</v>
      </c>
      <c r="I211" s="11">
        <f>I160*I109*Předpoklady!I$65</f>
        <v>6894005.9155572085</v>
      </c>
      <c r="J211" s="11">
        <f>J160*J109*Předpoklady!J$65</f>
        <v>7135191.7152240882</v>
      </c>
      <c r="K211" s="11">
        <f>K160*K109*Předpoklady!K$65</f>
        <v>7472245.7405337105</v>
      </c>
      <c r="L211" s="11">
        <f>L160*L109*Předpoklady!L$65</f>
        <v>7832746.0187442712</v>
      </c>
      <c r="M211" s="11">
        <f>M160*M109*Předpoklady!M$65</f>
        <v>8176886.5905147456</v>
      </c>
      <c r="N211" s="11">
        <f>N160*N109*Předpoklady!N$65</f>
        <v>8484841.4984824732</v>
      </c>
      <c r="O211" s="11">
        <f>O160*O109*Předpoklady!O$65</f>
        <v>8758457.6912865229</v>
      </c>
      <c r="P211" s="11">
        <f>P160*P109*Předpoklady!P$65</f>
        <v>8988222.8103327882</v>
      </c>
      <c r="Q211" s="11">
        <f>Q160*Q109*Předpoklady!Q$65</f>
        <v>9191708.4509292282</v>
      </c>
      <c r="R211" s="11">
        <f>R160*R109*Předpoklady!R$65</f>
        <v>9393616.8452951126</v>
      </c>
      <c r="S211" s="11">
        <f>S160*S109*Předpoklady!S$65</f>
        <v>9602386.5097706225</v>
      </c>
      <c r="T211" s="11">
        <f>T160*T109*Předpoklady!T$65</f>
        <v>9813446.3988344315</v>
      </c>
      <c r="U211" s="11">
        <f>U160*U109*Předpoklady!U$65</f>
        <v>10031130.144686399</v>
      </c>
      <c r="V211" s="11">
        <f>V160*V109*Předpoklady!V$65</f>
        <v>10267304.573206015</v>
      </c>
      <c r="W211" s="11">
        <f>W160*W109*Předpoklady!W$65</f>
        <v>10532491.723475639</v>
      </c>
      <c r="X211" s="12">
        <f>X160*X109*Předpoklady!X$65</f>
        <v>10834869.689145491</v>
      </c>
    </row>
    <row r="212" spans="1:24" x14ac:dyDescent="0.2">
      <c r="A212" s="15" t="s">
        <v>4</v>
      </c>
      <c r="B212" s="62">
        <f t="shared" si="63"/>
        <v>5919674.3208633326</v>
      </c>
      <c r="C212" s="11">
        <f>C161*C110*Předpoklady!C$65</f>
        <v>6369522.5985409366</v>
      </c>
      <c r="D212" s="11">
        <f>D161*D110*Předpoklady!D$65</f>
        <v>6894113.1365609849</v>
      </c>
      <c r="E212" s="11">
        <f>E161*E110*Předpoklady!E$65</f>
        <v>7524388.8319125557</v>
      </c>
      <c r="F212" s="11">
        <f>F161*F110*Předpoklady!F$65</f>
        <v>8312252.9390406506</v>
      </c>
      <c r="G212" s="11">
        <f>G161*G110*Předpoklady!G$65</f>
        <v>9259442.129063718</v>
      </c>
      <c r="H212" s="11">
        <f>H161*H110*Předpoklady!H$65</f>
        <v>10275169.849443259</v>
      </c>
      <c r="I212" s="11">
        <f>I161*I110*Předpoklady!I$65</f>
        <v>11275882.193463888</v>
      </c>
      <c r="J212" s="11">
        <f>J161*J110*Předpoklady!J$65</f>
        <v>12141331.830007989</v>
      </c>
      <c r="K212" s="11">
        <f>K161*K110*Předpoklady!K$65</f>
        <v>12799768.175649257</v>
      </c>
      <c r="L212" s="11">
        <f>L161*L110*Předpoklady!L$65</f>
        <v>13333964.363112414</v>
      </c>
      <c r="M212" s="11">
        <f>M161*M110*Předpoklady!M$65</f>
        <v>13883277.29064689</v>
      </c>
      <c r="N212" s="11">
        <f>N161*N110*Předpoklady!N$65</f>
        <v>14534743.26371832</v>
      </c>
      <c r="O212" s="11">
        <f>O161*O110*Předpoklady!O$65</f>
        <v>15400122.908297332</v>
      </c>
      <c r="P212" s="11">
        <f>P161*P110*Předpoklady!P$65</f>
        <v>16518131.921634138</v>
      </c>
      <c r="Q212" s="11">
        <f>Q161*Q110*Předpoklady!Q$65</f>
        <v>17743438.368017171</v>
      </c>
      <c r="R212" s="11">
        <f>R161*R110*Předpoklady!R$65</f>
        <v>18987887.404599313</v>
      </c>
      <c r="S212" s="11">
        <f>S161*S110*Předpoklady!S$65</f>
        <v>20203221.938729737</v>
      </c>
      <c r="T212" s="11">
        <f>T161*T110*Předpoklady!T$65</f>
        <v>21373342.819209874</v>
      </c>
      <c r="U212" s="11">
        <f>U161*U110*Předpoklady!U$65</f>
        <v>22462424.603006281</v>
      </c>
      <c r="V212" s="11">
        <f>V161*V110*Předpoklady!V$65</f>
        <v>23517222.202500205</v>
      </c>
      <c r="W212" s="11">
        <f>W161*W110*Předpoklady!W$65</f>
        <v>24601587.017266724</v>
      </c>
      <c r="X212" s="12">
        <f>X161*X110*Předpoklady!X$65</f>
        <v>25740469.981162921</v>
      </c>
    </row>
    <row r="213" spans="1:24" x14ac:dyDescent="0.2">
      <c r="A213" s="15" t="s">
        <v>5</v>
      </c>
      <c r="B213" s="62">
        <f t="shared" si="63"/>
        <v>7765404.8446224174</v>
      </c>
      <c r="C213" s="11">
        <f>C162*C111*Předpoklady!C$65</f>
        <v>7863521.673402017</v>
      </c>
      <c r="D213" s="11">
        <f>D162*D111*Předpoklady!D$65</f>
        <v>8133031.3176427511</v>
      </c>
      <c r="E213" s="11">
        <f>E162*E111*Předpoklady!E$65</f>
        <v>8557144.5469175242</v>
      </c>
      <c r="F213" s="11">
        <f>F162*F111*Předpoklady!F$65</f>
        <v>9064502.1377153769</v>
      </c>
      <c r="G213" s="11">
        <f>G162*G111*Předpoklady!G$65</f>
        <v>9633231.0329022072</v>
      </c>
      <c r="H213" s="11">
        <f>H162*H111*Předpoklady!H$65</f>
        <v>10309780.851220565</v>
      </c>
      <c r="I213" s="11">
        <f>I162*I111*Předpoklady!I$65</f>
        <v>11119095.87008512</v>
      </c>
      <c r="J213" s="11">
        <f>J162*J111*Předpoklady!J$65</f>
        <v>12092286.319427293</v>
      </c>
      <c r="K213" s="11">
        <f>K162*K111*Předpoklady!K$65</f>
        <v>13307572.765894735</v>
      </c>
      <c r="L213" s="11">
        <f>L162*L111*Předpoklady!L$65</f>
        <v>14764563.918906095</v>
      </c>
      <c r="M213" s="11">
        <f>M162*M111*Předpoklady!M$65</f>
        <v>16322479.186308743</v>
      </c>
      <c r="N213" s="11">
        <f>N162*N111*Předpoklady!N$65</f>
        <v>17852870.300042048</v>
      </c>
      <c r="O213" s="11">
        <f>O162*O111*Předpoklady!O$65</f>
        <v>19174762.109076682</v>
      </c>
      <c r="P213" s="11">
        <f>P162*P111*Předpoklady!P$65</f>
        <v>20188023.813279018</v>
      </c>
      <c r="Q213" s="11">
        <f>Q162*Q111*Předpoklady!Q$65</f>
        <v>21021068.214577153</v>
      </c>
      <c r="R213" s="11">
        <f>R162*R111*Předpoklady!R$65</f>
        <v>21884647.490123022</v>
      </c>
      <c r="S213" s="11">
        <f>S162*S111*Předpoklady!S$65</f>
        <v>22910619.772972714</v>
      </c>
      <c r="T213" s="11">
        <f>T162*T111*Předpoklady!T$65</f>
        <v>24251614.205427811</v>
      </c>
      <c r="U213" s="11">
        <f>U162*U111*Předpoklady!U$65</f>
        <v>25957306.865616754</v>
      </c>
      <c r="V213" s="11">
        <f>V162*V111*Předpoklady!V$65</f>
        <v>27813528.325301509</v>
      </c>
      <c r="W213" s="11">
        <f>W162*W111*Předpoklady!W$65</f>
        <v>29688920.505773243</v>
      </c>
      <c r="X213" s="12">
        <f>X162*X111*Předpoklady!X$65</f>
        <v>31512134.934747972</v>
      </c>
    </row>
    <row r="214" spans="1:24" x14ac:dyDescent="0.2">
      <c r="A214" s="15" t="s">
        <v>6</v>
      </c>
      <c r="B214" s="62">
        <f t="shared" si="63"/>
        <v>12015934.957759885</v>
      </c>
      <c r="C214" s="11">
        <f>C163*C112*Předpoklady!C$65</f>
        <v>12540698.618936436</v>
      </c>
      <c r="D214" s="11">
        <f>D163*D112*Předpoklady!D$65</f>
        <v>12832548.474775774</v>
      </c>
      <c r="E214" s="11">
        <f>E163*E112*Předpoklady!E$65</f>
        <v>12936525.941222068</v>
      </c>
      <c r="F214" s="11">
        <f>F163*F112*Předpoklady!F$65</f>
        <v>13021544.728756417</v>
      </c>
      <c r="G214" s="11">
        <f>G163*G112*Předpoklady!G$65</f>
        <v>13162245.613720909</v>
      </c>
      <c r="H214" s="11">
        <f>H163*H112*Předpoklady!H$65</f>
        <v>13434952.08159332</v>
      </c>
      <c r="I214" s="11">
        <f>I163*I112*Předpoklady!I$65</f>
        <v>14023472.327248327</v>
      </c>
      <c r="J214" s="11">
        <f>J163*J112*Předpoklady!J$65</f>
        <v>14882511.995206121</v>
      </c>
      <c r="K214" s="11">
        <f>K163*K112*Předpoklady!K$65</f>
        <v>15897187.411529731</v>
      </c>
      <c r="L214" s="11">
        <f>L163*L112*Předpoklady!L$65</f>
        <v>17033224.825293925</v>
      </c>
      <c r="M214" s="11">
        <f>M163*M112*Předpoklady!M$65</f>
        <v>18373194.313312415</v>
      </c>
      <c r="N214" s="11">
        <f>N163*N112*Předpoklady!N$65</f>
        <v>19965458.161381602</v>
      </c>
      <c r="O214" s="11">
        <f>O163*O112*Předpoklady!O$65</f>
        <v>21873772.096862506</v>
      </c>
      <c r="P214" s="11">
        <f>P163*P112*Předpoklady!P$65</f>
        <v>24251929.453200456</v>
      </c>
      <c r="Q214" s="11">
        <f>Q163*Q112*Předpoklady!Q$65</f>
        <v>27114293.249054369</v>
      </c>
      <c r="R214" s="11">
        <f>R163*R112*Předpoklady!R$65</f>
        <v>30224290.089784861</v>
      </c>
      <c r="S214" s="11">
        <f>S163*S112*Předpoklady!S$65</f>
        <v>33359186.48537834</v>
      </c>
      <c r="T214" s="11">
        <f>T163*T112*Předpoklady!T$65</f>
        <v>36165490.352008618</v>
      </c>
      <c r="U214" s="11">
        <f>U163*U112*Předpoklady!U$65</f>
        <v>38436493.153122969</v>
      </c>
      <c r="V214" s="11">
        <f>V163*V112*Předpoklady!V$65</f>
        <v>40407346.114734493</v>
      </c>
      <c r="W214" s="11">
        <f>W163*W112*Předpoklady!W$65</f>
        <v>42466426.614081845</v>
      </c>
      <c r="X214" s="12">
        <f>X163*X112*Předpoklady!X$65</f>
        <v>44865863.21331095</v>
      </c>
    </row>
    <row r="215" spans="1:24" x14ac:dyDescent="0.2">
      <c r="A215" s="15" t="s">
        <v>7</v>
      </c>
      <c r="B215" s="62">
        <f t="shared" si="63"/>
        <v>16075903.675156916</v>
      </c>
      <c r="C215" s="11">
        <f>C164*C113*Předpoklady!C$65</f>
        <v>16939239.20637184</v>
      </c>
      <c r="D215" s="11">
        <f>D164*D113*Předpoklady!D$65</f>
        <v>17774601.281192649</v>
      </c>
      <c r="E215" s="11">
        <f>E164*E113*Předpoklady!E$65</f>
        <v>18714008.473975368</v>
      </c>
      <c r="F215" s="11">
        <f>F164*F113*Předpoklady!F$65</f>
        <v>19654974.945341963</v>
      </c>
      <c r="G215" s="11">
        <f>G164*G113*Předpoklady!G$65</f>
        <v>20543712.756616935</v>
      </c>
      <c r="H215" s="11">
        <f>H164*H113*Předpoklady!H$65</f>
        <v>21312768.98210742</v>
      </c>
      <c r="I215" s="11">
        <f>I164*I113*Předpoklady!I$65</f>
        <v>21765093.558441307</v>
      </c>
      <c r="J215" s="11">
        <f>J164*J113*Předpoklady!J$65</f>
        <v>21900280.16982406</v>
      </c>
      <c r="K215" s="11">
        <f>K164*K113*Předpoklady!K$65</f>
        <v>22009293.448225848</v>
      </c>
      <c r="L215" s="11">
        <f>L164*L113*Předpoklady!L$65</f>
        <v>22210276.703495972</v>
      </c>
      <c r="M215" s="11">
        <f>M164*M113*Předpoklady!M$65</f>
        <v>22626022.278890185</v>
      </c>
      <c r="N215" s="11">
        <f>N164*N113*Předpoklady!N$65</f>
        <v>23548614.799566641</v>
      </c>
      <c r="O215" s="11">
        <f>O164*O113*Předpoklady!O$65</f>
        <v>24904741.980848122</v>
      </c>
      <c r="P215" s="11">
        <f>P164*P113*Předpoklady!P$65</f>
        <v>26518446.728627585</v>
      </c>
      <c r="Q215" s="11">
        <f>Q164*Q113*Předpoklady!Q$65</f>
        <v>28334345.15819405</v>
      </c>
      <c r="R215" s="11">
        <f>R164*R113*Předpoklady!R$65</f>
        <v>30478510.389864534</v>
      </c>
      <c r="S215" s="11">
        <f>S164*S113*Předpoklady!S$65</f>
        <v>33024386.53235665</v>
      </c>
      <c r="T215" s="11">
        <f>T164*T113*Předpoklady!T$65</f>
        <v>36043784.745342299</v>
      </c>
      <c r="U215" s="11">
        <f>U164*U113*Předpoklady!U$65</f>
        <v>39760153.882589728</v>
      </c>
      <c r="V215" s="11">
        <f>V164*V113*Předpoklady!V$65</f>
        <v>44201166.033688694</v>
      </c>
      <c r="W215" s="11">
        <f>W164*W113*Předpoklady!W$65</f>
        <v>48995024.268459171</v>
      </c>
      <c r="X215" s="12">
        <f>X164*X113*Předpoklady!X$65</f>
        <v>53794935.177799702</v>
      </c>
    </row>
    <row r="216" spans="1:24" x14ac:dyDescent="0.2">
      <c r="A216" s="15" t="s">
        <v>8</v>
      </c>
      <c r="B216" s="62">
        <f t="shared" si="63"/>
        <v>18675866.216234796</v>
      </c>
      <c r="C216" s="11">
        <f>C165*C114*Předpoklady!C$65</f>
        <v>19070796.671006531</v>
      </c>
      <c r="D216" s="11">
        <f>D165*D114*Předpoklady!D$65</f>
        <v>19683134.277606729</v>
      </c>
      <c r="E216" s="11">
        <f>E165*E114*Předpoklady!E$65</f>
        <v>20603645.387598816</v>
      </c>
      <c r="F216" s="11">
        <f>F165*F114*Předpoklady!F$65</f>
        <v>21635457.096337765</v>
      </c>
      <c r="G216" s="11">
        <f>G165*G114*Předpoklady!G$65</f>
        <v>22744561.855676893</v>
      </c>
      <c r="H216" s="11">
        <f>H165*H114*Předpoklady!H$65</f>
        <v>23893347.185822111</v>
      </c>
      <c r="I216" s="11">
        <f>I165*I114*Předpoklady!I$65</f>
        <v>25063228.441425208</v>
      </c>
      <c r="J216" s="11">
        <f>J165*J114*Předpoklady!J$65</f>
        <v>26363510.753386341</v>
      </c>
      <c r="K216" s="11">
        <f>K165*K114*Předpoklady!K$65</f>
        <v>27668498.388732098</v>
      </c>
      <c r="L216" s="11">
        <f>L165*L114*Předpoklady!L$65</f>
        <v>28900963.284762044</v>
      </c>
      <c r="M216" s="11">
        <f>M165*M114*Předpoklady!M$65</f>
        <v>29970438.810426723</v>
      </c>
      <c r="N216" s="11">
        <f>N165*N114*Předpoklady!N$65</f>
        <v>30608102.194617573</v>
      </c>
      <c r="O216" s="11">
        <f>O165*O114*Předpoklady!O$65</f>
        <v>30820023.956548616</v>
      </c>
      <c r="P216" s="11">
        <f>P165*P114*Předpoklady!P$65</f>
        <v>31017507.971275859</v>
      </c>
      <c r="Q216" s="11">
        <f>Q165*Q114*Předpoklady!Q$65</f>
        <v>31360065.688175671</v>
      </c>
      <c r="R216" s="11">
        <f>R165*R114*Předpoklady!R$65</f>
        <v>32010868.639268834</v>
      </c>
      <c r="S216" s="11">
        <f>S165*S114*Předpoklady!S$65</f>
        <v>33369919.03489935</v>
      </c>
      <c r="T216" s="11">
        <f>T165*T114*Předpoklady!T$65</f>
        <v>35311774.030059569</v>
      </c>
      <c r="U216" s="11">
        <f>U165*U114*Předpoklady!U$65</f>
        <v>37583291.186578944</v>
      </c>
      <c r="V216" s="11">
        <f>V165*V114*Předpoklady!V$65</f>
        <v>40121745.357687272</v>
      </c>
      <c r="W216" s="11">
        <f>W165*W114*Předpoklady!W$65</f>
        <v>43105236.49844633</v>
      </c>
      <c r="X216" s="12">
        <f>X165*X114*Předpoklady!X$65</f>
        <v>46636334.685292631</v>
      </c>
    </row>
    <row r="217" spans="1:24" x14ac:dyDescent="0.2">
      <c r="A217" s="15" t="s">
        <v>9</v>
      </c>
      <c r="B217" s="62">
        <f t="shared" si="63"/>
        <v>20544788.386573274</v>
      </c>
      <c r="C217" s="11">
        <f>C166*C115*Předpoklady!C$65</f>
        <v>21557892.969533991</v>
      </c>
      <c r="D217" s="11">
        <f>D166*D115*Předpoklady!D$65</f>
        <v>22243448.822107058</v>
      </c>
      <c r="E217" s="11">
        <f>E166*E115*Předpoklady!E$65</f>
        <v>22690621.029375169</v>
      </c>
      <c r="F217" s="11">
        <f>F166*F115*Předpoklady!F$65</f>
        <v>23078720.736636791</v>
      </c>
      <c r="G217" s="11">
        <f>G166*G115*Předpoklady!G$65</f>
        <v>23498820.96205508</v>
      </c>
      <c r="H217" s="11">
        <f>H166*H115*Předpoklady!H$65</f>
        <v>23975436.546524402</v>
      </c>
      <c r="I217" s="11">
        <f>I166*I115*Předpoklady!I$65</f>
        <v>24761500.140057817</v>
      </c>
      <c r="J217" s="11">
        <f>J166*J115*Předpoklady!J$65</f>
        <v>25930948.185896903</v>
      </c>
      <c r="K217" s="11">
        <f>K166*K115*Předpoklady!K$65</f>
        <v>27243579.833702672</v>
      </c>
      <c r="L217" s="11">
        <f>L166*L115*Předpoklady!L$65</f>
        <v>28654043.262864713</v>
      </c>
      <c r="M217" s="11">
        <f>M166*M115*Předpoklady!M$65</f>
        <v>30117679.799381364</v>
      </c>
      <c r="N217" s="11">
        <f>N166*N115*Předpoklady!N$65</f>
        <v>31612851.050526373</v>
      </c>
      <c r="O217" s="11">
        <f>O166*O115*Předpoklady!O$65</f>
        <v>33281501.56570239</v>
      </c>
      <c r="P217" s="11">
        <f>P166*P115*Předpoklady!P$65</f>
        <v>34981216.448970675</v>
      </c>
      <c r="Q217" s="11">
        <f>Q166*Q115*Předpoklady!Q$65</f>
        <v>36615571.025215045</v>
      </c>
      <c r="R217" s="11">
        <f>R166*R115*Předpoklady!R$65</f>
        <v>38064922.282445662</v>
      </c>
      <c r="S217" s="11">
        <f>S166*S115*Předpoklady!S$65</f>
        <v>38987976.20513434</v>
      </c>
      <c r="T217" s="11">
        <f>T166*T115*Předpoklady!T$65</f>
        <v>39359018.109557293</v>
      </c>
      <c r="U217" s="11">
        <f>U166*U115*Předpoklady!U$65</f>
        <v>39682725.129569963</v>
      </c>
      <c r="V217" s="11">
        <f>V166*V115*Předpoklady!V$65</f>
        <v>40178716.280398205</v>
      </c>
      <c r="W217" s="11">
        <f>W166*W115*Předpoklady!W$65</f>
        <v>41059744.845014021</v>
      </c>
      <c r="X217" s="12">
        <f>X166*X115*Předpoklady!X$65</f>
        <v>42833629.273650691</v>
      </c>
    </row>
    <row r="218" spans="1:24" x14ac:dyDescent="0.2">
      <c r="A218" s="15" t="s">
        <v>10</v>
      </c>
      <c r="B218" s="62">
        <f t="shared" si="63"/>
        <v>14517949.120756857</v>
      </c>
      <c r="C218" s="11">
        <f>C167*C116*Předpoklady!C$65</f>
        <v>16206574.292154066</v>
      </c>
      <c r="D218" s="11">
        <f>D167*D116*Předpoklady!D$65</f>
        <v>17973303.551516175</v>
      </c>
      <c r="E218" s="11">
        <f>E167*E116*Předpoklady!E$65</f>
        <v>19705302.26017027</v>
      </c>
      <c r="F218" s="11">
        <f>F167*F116*Předpoklady!F$65</f>
        <v>21300456.065725792</v>
      </c>
      <c r="G218" s="11">
        <f>G167*G116*Předpoklady!G$65</f>
        <v>22599481.069685977</v>
      </c>
      <c r="H218" s="11">
        <f>H167*H116*Předpoklady!H$65</f>
        <v>23537503.651486978</v>
      </c>
      <c r="I218" s="11">
        <f>I167*I116*Předpoklady!I$65</f>
        <v>24140684.324099194</v>
      </c>
      <c r="J218" s="11">
        <f>J167*J116*Předpoklady!J$65</f>
        <v>24478223.821467604</v>
      </c>
      <c r="K218" s="11">
        <f>K167*K116*Předpoklady!K$65</f>
        <v>24751679.945602026</v>
      </c>
      <c r="L218" s="11">
        <f>L167*L116*Předpoklady!L$65</f>
        <v>25055530.126732744</v>
      </c>
      <c r="M218" s="11">
        <f>M167*M116*Předpoklady!M$65</f>
        <v>25416655.216218833</v>
      </c>
      <c r="N218" s="11">
        <f>N167*N116*Předpoklady!N$65</f>
        <v>26098589.972546838</v>
      </c>
      <c r="O218" s="11">
        <f>O167*O116*Předpoklady!O$65</f>
        <v>27176287.244552873</v>
      </c>
      <c r="P218" s="11">
        <f>P167*P116*Předpoklady!P$65</f>
        <v>28406333.986562487</v>
      </c>
      <c r="Q218" s="11">
        <f>Q167*Q116*Předpoklady!Q$65</f>
        <v>29739793.775589809</v>
      </c>
      <c r="R218" s="11">
        <f>R167*R116*Předpoklady!R$65</f>
        <v>31124781.588138126</v>
      </c>
      <c r="S218" s="11">
        <f>S167*S116*Předpoklady!S$65</f>
        <v>32537229.997009322</v>
      </c>
      <c r="T218" s="11">
        <f>T167*T116*Předpoklady!T$65</f>
        <v>34095380.485224612</v>
      </c>
      <c r="U218" s="11">
        <f>U167*U116*Předpoklady!U$65</f>
        <v>35640635.335896872</v>
      </c>
      <c r="V218" s="11">
        <f>V167*V116*Předpoklady!V$65</f>
        <v>37089792.701281711</v>
      </c>
      <c r="W218" s="11">
        <f>W167*W116*Předpoklady!W$65</f>
        <v>38329759.3771578</v>
      </c>
      <c r="X218" s="12">
        <f>X167*X116*Předpoklady!X$65</f>
        <v>39028390.453281909</v>
      </c>
    </row>
    <row r="219" spans="1:24" x14ac:dyDescent="0.2">
      <c r="A219" s="15" t="s">
        <v>11</v>
      </c>
      <c r="B219" s="62">
        <f t="shared" si="63"/>
        <v>8917412.6307120956</v>
      </c>
      <c r="C219" s="11">
        <f>C168*C117*Předpoklady!C$65</f>
        <v>9260970.7996946834</v>
      </c>
      <c r="D219" s="11">
        <f>D168*D117*Předpoklady!D$65</f>
        <v>9707035.2459294889</v>
      </c>
      <c r="E219" s="11">
        <f>E168*E117*Předpoklady!E$65</f>
        <v>10346121.070294553</v>
      </c>
      <c r="F219" s="11">
        <f>F168*F117*Předpoklady!F$65</f>
        <v>11193582.871260045</v>
      </c>
      <c r="G219" s="11">
        <f>G168*G117*Předpoklady!G$65</f>
        <v>12331245.502272582</v>
      </c>
      <c r="H219" s="11">
        <f>H168*H117*Předpoklady!H$65</f>
        <v>13742208.401681395</v>
      </c>
      <c r="I219" s="11">
        <f>I168*I117*Předpoklady!I$65</f>
        <v>15233911.549960304</v>
      </c>
      <c r="J219" s="11">
        <f>J168*J117*Předpoklady!J$65</f>
        <v>16692124.29199262</v>
      </c>
      <c r="K219" s="11">
        <f>K168*K117*Předpoklady!K$65</f>
        <v>18035543.143759195</v>
      </c>
      <c r="L219" s="11">
        <f>L168*L117*Předpoklady!L$65</f>
        <v>19128684.517217308</v>
      </c>
      <c r="M219" s="11">
        <f>M168*M117*Předpoklady!M$65</f>
        <v>19919078.617123019</v>
      </c>
      <c r="N219" s="11">
        <f>N168*N117*Předpoklady!N$65</f>
        <v>20428680.158264082</v>
      </c>
      <c r="O219" s="11">
        <f>O168*O117*Předpoklady!O$65</f>
        <v>20718938.157594617</v>
      </c>
      <c r="P219" s="11">
        <f>P168*P117*Předpoklady!P$65</f>
        <v>20968685.712609399</v>
      </c>
      <c r="Q219" s="11">
        <f>Q168*Q117*Předpoklady!Q$65</f>
        <v>21256383.45882773</v>
      </c>
      <c r="R219" s="11">
        <f>R168*R117*Předpoklady!R$65</f>
        <v>21600775.656874672</v>
      </c>
      <c r="S219" s="11">
        <f>S168*S117*Předpoklady!S$65</f>
        <v>22222998.651299659</v>
      </c>
      <c r="T219" s="11">
        <f>T168*T117*Předpoklady!T$65</f>
        <v>23169312.499247886</v>
      </c>
      <c r="U219" s="11">
        <f>U168*U117*Předpoklady!U$65</f>
        <v>24226956.964367907</v>
      </c>
      <c r="V219" s="11">
        <f>V168*V117*Předpoklady!V$65</f>
        <v>25364361.640659586</v>
      </c>
      <c r="W219" s="11">
        <f>W168*W117*Předpoklady!W$65</f>
        <v>26540948.684064344</v>
      </c>
      <c r="X219" s="12">
        <f>X168*X117*Předpoklady!X$65</f>
        <v>27738538.200500213</v>
      </c>
    </row>
    <row r="220" spans="1:24" x14ac:dyDescent="0.2">
      <c r="A220" s="15" t="s">
        <v>12</v>
      </c>
      <c r="B220" s="62">
        <f t="shared" si="63"/>
        <v>7498974.8848571628</v>
      </c>
      <c r="C220" s="11">
        <f>C169*C118*Předpoklady!C$65</f>
        <v>7987493.5709553612</v>
      </c>
      <c r="D220" s="11">
        <f>D169*D118*Předpoklady!D$65</f>
        <v>8534895.8964151889</v>
      </c>
      <c r="E220" s="11">
        <f>E169*E118*Předpoklady!E$65</f>
        <v>9005881.1144166235</v>
      </c>
      <c r="F220" s="11">
        <f>F169*F118*Předpoklady!F$65</f>
        <v>9419701.0372209474</v>
      </c>
      <c r="G220" s="11">
        <f>G169*G118*Předpoklady!G$65</f>
        <v>9724242.8386900816</v>
      </c>
      <c r="H220" s="11">
        <f>H169*H118*Předpoklady!H$65</f>
        <v>9954391.0937060155</v>
      </c>
      <c r="I220" s="11">
        <f>I169*I118*Předpoklady!I$65</f>
        <v>10293906.005599296</v>
      </c>
      <c r="J220" s="11">
        <f>J169*J118*Předpoklady!J$65</f>
        <v>10823976.315311186</v>
      </c>
      <c r="K220" s="11">
        <f>K169*K118*Předpoklady!K$65</f>
        <v>11553490.178763956</v>
      </c>
      <c r="L220" s="11">
        <f>L169*L118*Předpoklady!L$65</f>
        <v>12556130.028319726</v>
      </c>
      <c r="M220" s="11">
        <f>M169*M118*Předpoklady!M$65</f>
        <v>13804248.234894143</v>
      </c>
      <c r="N220" s="11">
        <f>N169*N118*Předpoklady!N$65</f>
        <v>15096650.050733663</v>
      </c>
      <c r="O220" s="11">
        <f>O169*O118*Předpoklady!O$65</f>
        <v>16321580.167415448</v>
      </c>
      <c r="P220" s="11">
        <f>P169*P118*Předpoklady!P$65</f>
        <v>17410585.471631218</v>
      </c>
      <c r="Q220" s="11">
        <f>Q169*Q118*Předpoklady!Q$65</f>
        <v>18241261.328455139</v>
      </c>
      <c r="R220" s="11">
        <f>R169*R118*Předpoklady!R$65</f>
        <v>18771715.444126468</v>
      </c>
      <c r="S220" s="11">
        <f>S169*S118*Předpoklady!S$65</f>
        <v>19030238.821669642</v>
      </c>
      <c r="T220" s="11">
        <f>T169*T118*Předpoklady!T$65</f>
        <v>19067160.400088999</v>
      </c>
      <c r="U220" s="11">
        <f>U169*U118*Předpoklady!U$65</f>
        <v>19048400.159234241</v>
      </c>
      <c r="V220" s="11">
        <f>V169*V118*Předpoklady!V$65</f>
        <v>19055282.647272546</v>
      </c>
      <c r="W220" s="11">
        <f>W169*W118*Předpoklady!W$65</f>
        <v>19106577.554656509</v>
      </c>
      <c r="X220" s="12">
        <f>X169*X118*Předpoklady!X$65</f>
        <v>19393437.823467165</v>
      </c>
    </row>
    <row r="221" spans="1:24" x14ac:dyDescent="0.2">
      <c r="A221" s="15" t="s">
        <v>13</v>
      </c>
      <c r="B221" s="62">
        <f t="shared" si="63"/>
        <v>5314034.4386393111</v>
      </c>
      <c r="C221" s="11">
        <f>C170*C119*Předpoklady!C$65</f>
        <v>5359726.3118316596</v>
      </c>
      <c r="D221" s="11">
        <f>D170*D119*Předpoklady!D$65</f>
        <v>5382762.6899653012</v>
      </c>
      <c r="E221" s="11">
        <f>E170*E119*Předpoklady!E$65</f>
        <v>5425547.1742282491</v>
      </c>
      <c r="F221" s="11">
        <f>F170*F119*Předpoklady!F$65</f>
        <v>5515010.7200994343</v>
      </c>
      <c r="G221" s="11">
        <f>G170*G119*Předpoklady!G$65</f>
        <v>5749538.905629782</v>
      </c>
      <c r="H221" s="11">
        <f>H170*H119*Předpoklady!H$65</f>
        <v>6176624.8664666638</v>
      </c>
      <c r="I221" s="11">
        <f>I170*I119*Předpoklady!I$65</f>
        <v>6658215.5428484408</v>
      </c>
      <c r="J221" s="11">
        <f>J170*J119*Předpoklady!J$65</f>
        <v>7087832.730423362</v>
      </c>
      <c r="K221" s="11">
        <f>K170*K119*Předpoklady!K$65</f>
        <v>7479268.6327943355</v>
      </c>
      <c r="L221" s="11">
        <f>L170*L119*Předpoklady!L$65</f>
        <v>7790357.518944134</v>
      </c>
      <c r="M221" s="11">
        <f>M170*M119*Předpoklady!M$65</f>
        <v>8048936.1678995108</v>
      </c>
      <c r="N221" s="11">
        <f>N170*N119*Předpoklady!N$65</f>
        <v>8402481.779493263</v>
      </c>
      <c r="O221" s="11">
        <f>O170*O119*Předpoklady!O$65</f>
        <v>8920305.634868145</v>
      </c>
      <c r="P221" s="11">
        <f>P170*P119*Předpoklady!P$65</f>
        <v>9618283.9749508351</v>
      </c>
      <c r="Q221" s="11">
        <f>Q170*Q119*Předpoklady!Q$65</f>
        <v>10564256.470467955</v>
      </c>
      <c r="R221" s="11">
        <f>R170*R119*Předpoklady!R$65</f>
        <v>11741140.233720714</v>
      </c>
      <c r="S221" s="11">
        <f>S170*S119*Předpoklady!S$65</f>
        <v>12981584.963392612</v>
      </c>
      <c r="T221" s="11">
        <f>T170*T119*Předpoklady!T$65</f>
        <v>14178716.352957558</v>
      </c>
      <c r="U221" s="11">
        <f>U170*U119*Předpoklady!U$65</f>
        <v>15265784.262890616</v>
      </c>
      <c r="V221" s="11">
        <f>V170*V119*Předpoklady!V$65</f>
        <v>16138285.251978429</v>
      </c>
      <c r="W221" s="11">
        <f>W170*W119*Předpoklady!W$65</f>
        <v>16756428.682587504</v>
      </c>
      <c r="X221" s="12">
        <f>X170*X119*Předpoklady!X$65</f>
        <v>17138116.662514016</v>
      </c>
    </row>
    <row r="222" spans="1:24" x14ac:dyDescent="0.2">
      <c r="A222" s="15" t="s">
        <v>14</v>
      </c>
      <c r="B222" s="62">
        <f t="shared" si="63"/>
        <v>3968978.7227822258</v>
      </c>
      <c r="C222" s="11">
        <f>C171*C120*Předpoklady!C$65</f>
        <v>4125380.9631849695</v>
      </c>
      <c r="D222" s="11">
        <f>D171*D120*Předpoklady!D$65</f>
        <v>4289195.0355579322</v>
      </c>
      <c r="E222" s="11">
        <f>E171*E120*Předpoklady!E$65</f>
        <v>4437612.7341591446</v>
      </c>
      <c r="F222" s="11">
        <f>F171*F120*Předpoklady!F$65</f>
        <v>4567608.4599524634</v>
      </c>
      <c r="G222" s="11">
        <f>G171*G120*Předpoklady!G$65</f>
        <v>4662998.5782562783</v>
      </c>
      <c r="H222" s="11">
        <f>H171*H120*Předpoklady!H$65</f>
        <v>4712731.1765154125</v>
      </c>
      <c r="I222" s="11">
        <f>I171*I120*Předpoklady!I$65</f>
        <v>4745635.7262397176</v>
      </c>
      <c r="J222" s="11">
        <f>J171*J120*Předpoklady!J$65</f>
        <v>4798186.5553299347</v>
      </c>
      <c r="K222" s="11">
        <f>K171*K120*Předpoklady!K$65</f>
        <v>4893717.842608504</v>
      </c>
      <c r="L222" s="11">
        <f>L171*L120*Předpoklady!L$65</f>
        <v>5119175.9886215869</v>
      </c>
      <c r="M222" s="11">
        <f>M171*M120*Předpoklady!M$65</f>
        <v>5517173.4170837812</v>
      </c>
      <c r="N222" s="11">
        <f>N171*N120*Předpoklady!N$65</f>
        <v>5964621.0194794787</v>
      </c>
      <c r="O222" s="11">
        <f>O171*O120*Předpoklady!O$65</f>
        <v>6367664.1057514967</v>
      </c>
      <c r="P222" s="11">
        <f>P171*P120*Předpoklady!P$65</f>
        <v>6741851.614804971</v>
      </c>
      <c r="Q222" s="11">
        <f>Q171*Q120*Předpoklady!Q$65</f>
        <v>7050345.8479949879</v>
      </c>
      <c r="R222" s="11">
        <f>R171*R120*Předpoklady!R$65</f>
        <v>7317967.9017704474</v>
      </c>
      <c r="S222" s="11">
        <f>S171*S120*Předpoklady!S$65</f>
        <v>7677112.2998602754</v>
      </c>
      <c r="T222" s="11">
        <f>T171*T120*Předpoklady!T$65</f>
        <v>8184689.2277959706</v>
      </c>
      <c r="U222" s="11">
        <f>U171*U120*Předpoklady!U$65</f>
        <v>8854053.0785361696</v>
      </c>
      <c r="V222" s="11">
        <f>V171*V120*Předpoklady!V$65</f>
        <v>9752749.4431763384</v>
      </c>
      <c r="W222" s="11">
        <f>W171*W120*Předpoklady!W$65</f>
        <v>10867699.091486573</v>
      </c>
      <c r="X222" s="12">
        <f>X171*X120*Předpoklady!X$65</f>
        <v>12044543.574845612</v>
      </c>
    </row>
    <row r="223" spans="1:24" x14ac:dyDescent="0.2">
      <c r="A223" s="15" t="s">
        <v>15</v>
      </c>
      <c r="B223" s="62">
        <f t="shared" si="63"/>
        <v>2517622.5446281563</v>
      </c>
      <c r="C223" s="11">
        <f>C172*C121*Předpoklady!C$65</f>
        <v>2733040.3801357234</v>
      </c>
      <c r="D223" s="11">
        <f>D172*D121*Předpoklady!D$65</f>
        <v>2966958.2083631465</v>
      </c>
      <c r="E223" s="11">
        <f>E172*E121*Předpoklady!E$65</f>
        <v>3178122.5010926332</v>
      </c>
      <c r="F223" s="11">
        <f>F172*F121*Předpoklady!F$65</f>
        <v>3332185.4590272396</v>
      </c>
      <c r="G223" s="11">
        <f>G172*G121*Předpoklady!G$65</f>
        <v>3488197.6530953594</v>
      </c>
      <c r="H223" s="11">
        <f>H172*H121*Předpoklady!H$65</f>
        <v>3666110.8489654898</v>
      </c>
      <c r="I223" s="11">
        <f>I172*I121*Předpoklady!I$65</f>
        <v>3853858.4915800383</v>
      </c>
      <c r="J223" s="11">
        <f>J172*J121*Předpoklady!J$65</f>
        <v>4034098.5981304711</v>
      </c>
      <c r="K223" s="11">
        <f>K172*K121*Předpoklady!K$65</f>
        <v>4201364.4739641855</v>
      </c>
      <c r="L223" s="11">
        <f>L172*L121*Předpoklady!L$65</f>
        <v>4338945.8465334419</v>
      </c>
      <c r="M223" s="11">
        <f>M172*M121*Předpoklady!M$65</f>
        <v>4435455.8181279693</v>
      </c>
      <c r="N223" s="11">
        <f>N172*N121*Předpoklady!N$65</f>
        <v>4518331.7046108209</v>
      </c>
      <c r="O223" s="11">
        <f>O172*O121*Předpoklady!O$65</f>
        <v>4623832.9369728332</v>
      </c>
      <c r="P223" s="11">
        <f>P172*P121*Předpoklady!P$65</f>
        <v>4776877.5451862393</v>
      </c>
      <c r="Q223" s="11">
        <f>Q172*Q121*Předpoklady!Q$65</f>
        <v>5064557.6053619897</v>
      </c>
      <c r="R223" s="11">
        <f>R172*R121*Předpoklady!R$65</f>
        <v>5532377.9534219373</v>
      </c>
      <c r="S223" s="11">
        <f>S172*S121*Předpoklady!S$65</f>
        <v>6060506.1623793757</v>
      </c>
      <c r="T223" s="11">
        <f>T172*T121*Předpoklady!T$65</f>
        <v>6549736.0429827888</v>
      </c>
      <c r="U223" s="11">
        <f>U172*U121*Předpoklady!U$65</f>
        <v>7013004.6138382992</v>
      </c>
      <c r="V223" s="11">
        <f>V172*V121*Předpoklady!V$65</f>
        <v>7415275.4412113801</v>
      </c>
      <c r="W223" s="11">
        <f>W172*W121*Předpoklady!W$65</f>
        <v>7783715.3494625874</v>
      </c>
      <c r="X223" s="12">
        <f>X172*X121*Předpoklady!X$65</f>
        <v>8258405.1035422599</v>
      </c>
    </row>
    <row r="224" spans="1:24" x14ac:dyDescent="0.2">
      <c r="A224" s="15" t="s">
        <v>16</v>
      </c>
      <c r="B224" s="62">
        <f t="shared" si="63"/>
        <v>2153291.3416105276</v>
      </c>
      <c r="C224" s="11">
        <f>C173*C122*Předpoklady!C$65</f>
        <v>2427033.9082115497</v>
      </c>
      <c r="D224" s="11">
        <f>D173*D122*Předpoklady!D$65</f>
        <v>2675500.9090931825</v>
      </c>
      <c r="E224" s="11">
        <f>E173*E122*Předpoklady!E$65</f>
        <v>2972570.339690445</v>
      </c>
      <c r="F224" s="11">
        <f>F173*F122*Předpoklady!F$65</f>
        <v>3377579.4432234997</v>
      </c>
      <c r="G224" s="11">
        <f>G173*G122*Předpoklady!G$65</f>
        <v>3766750.3845384778</v>
      </c>
      <c r="H224" s="11">
        <f>H173*H122*Předpoklady!H$65</f>
        <v>4106999.2504654662</v>
      </c>
      <c r="I224" s="11">
        <f>I173*I122*Předpoklady!I$65</f>
        <v>4472868.2750464352</v>
      </c>
      <c r="J224" s="11">
        <f>J173*J122*Předpoklady!J$65</f>
        <v>4813303.4672415415</v>
      </c>
      <c r="K224" s="11">
        <f>K173*K122*Předpoklady!K$65</f>
        <v>5075222.8933839211</v>
      </c>
      <c r="L224" s="11">
        <f>L173*L122*Předpoklady!L$65</f>
        <v>5342550.3381697312</v>
      </c>
      <c r="M224" s="11">
        <f>M173*M122*Předpoklady!M$65</f>
        <v>5644085.4121473674</v>
      </c>
      <c r="N224" s="11">
        <f>N173*N122*Předpoklady!N$65</f>
        <v>5963107.199409306</v>
      </c>
      <c r="O224" s="11">
        <f>O173*O122*Předpoklady!O$65</f>
        <v>6275451.0922310995</v>
      </c>
      <c r="P224" s="11">
        <f>P173*P122*Předpoklady!P$65</f>
        <v>6574177.0067496113</v>
      </c>
      <c r="Q224" s="11">
        <f>Q173*Q122*Předpoklady!Q$65</f>
        <v>6831087.7458186718</v>
      </c>
      <c r="R224" s="11">
        <f>R173*R122*Předpoklady!R$65</f>
        <v>7025798.0152514214</v>
      </c>
      <c r="S224" s="11">
        <f>S173*S122*Předpoklady!S$65</f>
        <v>7203415.8614881085</v>
      </c>
      <c r="T224" s="11">
        <f>T173*T122*Předpoklady!T$65</f>
        <v>7418341.328420735</v>
      </c>
      <c r="U224" s="11">
        <f>U173*U122*Předpoklady!U$65</f>
        <v>7708540.2288092384</v>
      </c>
      <c r="V224" s="11">
        <f>V173*V122*Předpoklady!V$65</f>
        <v>8218965.0117175253</v>
      </c>
      <c r="W224" s="11">
        <f>W173*W122*Předpoklady!W$65</f>
        <v>9024206.5969563331</v>
      </c>
      <c r="X224" s="12">
        <f>X173*X122*Předpoklady!X$65</f>
        <v>9928011.2975211646</v>
      </c>
    </row>
    <row r="225" spans="1:24" x14ac:dyDescent="0.2">
      <c r="A225" s="15" t="s">
        <v>17</v>
      </c>
      <c r="B225" s="62">
        <f t="shared" si="63"/>
        <v>979891.67204522621</v>
      </c>
      <c r="C225" s="11">
        <f>C174*C123*Předpoklady!C$65</f>
        <v>1057951.0164909263</v>
      </c>
      <c r="D225" s="11">
        <f>D174*D123*Předpoklady!D$65</f>
        <v>1169406.2937670597</v>
      </c>
      <c r="E225" s="11">
        <f>E174*E123*Předpoklady!E$65</f>
        <v>1313390.0812008528</v>
      </c>
      <c r="F225" s="11">
        <f>F174*F123*Předpoklady!F$65</f>
        <v>1474970.3930073231</v>
      </c>
      <c r="G225" s="11">
        <f>G174*G123*Předpoklady!G$65</f>
        <v>1672370.5339451921</v>
      </c>
      <c r="H225" s="11">
        <f>H174*H123*Předpoklady!H$65</f>
        <v>1904139.3494395814</v>
      </c>
      <c r="I225" s="11">
        <f>I174*I123*Předpoklady!I$65</f>
        <v>2118100.5773578798</v>
      </c>
      <c r="J225" s="11">
        <f>J174*J123*Předpoklady!J$65</f>
        <v>2379321.2134299646</v>
      </c>
      <c r="K225" s="11">
        <f>K174*K123*Předpoklady!K$65</f>
        <v>2734784.2590162107</v>
      </c>
      <c r="L225" s="11">
        <f>L174*L123*Předpoklady!L$65</f>
        <v>3081913.9878096553</v>
      </c>
      <c r="M225" s="11">
        <f>M174*M123*Předpoklady!M$65</f>
        <v>3392284.2111555124</v>
      </c>
      <c r="N225" s="11">
        <f>N174*N123*Předpoklady!N$65</f>
        <v>3724831.9225327428</v>
      </c>
      <c r="O225" s="11">
        <f>O174*O123*Předpoklady!O$65</f>
        <v>4045053.8974607703</v>
      </c>
      <c r="P225" s="11">
        <f>P174*P123*Předpoklady!P$65</f>
        <v>4314074.8151960652</v>
      </c>
      <c r="Q225" s="11">
        <f>Q174*Q123*Předpoklady!Q$65</f>
        <v>4595487.7669692952</v>
      </c>
      <c r="R225" s="11">
        <f>R174*R123*Předpoklady!R$65</f>
        <v>4910453.822162644</v>
      </c>
      <c r="S225" s="11">
        <f>S174*S123*Předpoklady!S$65</f>
        <v>5247087.8714913437</v>
      </c>
      <c r="T225" s="11">
        <f>T174*T123*Předpoklady!T$65</f>
        <v>5582562.6422902206</v>
      </c>
      <c r="U225" s="11">
        <f>U174*U123*Předpoklady!U$65</f>
        <v>5907042.3697167439</v>
      </c>
      <c r="V225" s="11">
        <f>V174*V123*Předpoklady!V$65</f>
        <v>6194398.4553146362</v>
      </c>
      <c r="W225" s="11">
        <f>W174*W123*Předpoklady!W$65</f>
        <v>6424927.8881436158</v>
      </c>
      <c r="X225" s="12">
        <f>X174*X123*Předpoklady!X$65</f>
        <v>6644858.4342531953</v>
      </c>
    </row>
    <row r="226" spans="1:24" x14ac:dyDescent="0.2">
      <c r="A226" s="15" t="s">
        <v>18</v>
      </c>
      <c r="B226" s="62">
        <f t="shared" si="63"/>
        <v>631583.68763746857</v>
      </c>
      <c r="C226" s="11">
        <f>C175*C124*Předpoklady!C$65</f>
        <v>677246.23064507963</v>
      </c>
      <c r="D226" s="11">
        <f>D175*D124*Předpoklady!D$65</f>
        <v>721528.45254135481</v>
      </c>
      <c r="E226" s="11">
        <f>E175*E124*Předpoklady!E$65</f>
        <v>763452.39315667388</v>
      </c>
      <c r="F226" s="11">
        <f>F175*F124*Předpoklady!F$65</f>
        <v>809211.26642296393</v>
      </c>
      <c r="G226" s="11">
        <f>G175*G124*Předpoklady!G$65</f>
        <v>871431.52122845547</v>
      </c>
      <c r="H226" s="11">
        <f>H175*H124*Předpoklady!H$65</f>
        <v>955223.11252342304</v>
      </c>
      <c r="I226" s="11">
        <f>I175*I124*Předpoklady!I$65</f>
        <v>1072712.47853662</v>
      </c>
      <c r="J226" s="11">
        <f>J175*J124*Předpoklady!J$65</f>
        <v>1223414.5485643654</v>
      </c>
      <c r="K226" s="11">
        <f>K175*K124*Předpoklady!K$65</f>
        <v>1391651.5455252856</v>
      </c>
      <c r="L226" s="11">
        <f>L175*L124*Předpoklady!L$65</f>
        <v>1598734.3331520371</v>
      </c>
      <c r="M226" s="11">
        <f>M175*M124*Předpoklady!M$65</f>
        <v>1843674.4062288511</v>
      </c>
      <c r="N226" s="11">
        <f>N175*N124*Předpoklady!N$65</f>
        <v>2073613.2034743645</v>
      </c>
      <c r="O226" s="11">
        <f>O175*O124*Předpoklady!O$65</f>
        <v>2360944.4077040507</v>
      </c>
      <c r="P226" s="11">
        <f>P175*P124*Předpoklady!P$65</f>
        <v>2754832.949514146</v>
      </c>
      <c r="Q226" s="11">
        <f>Q175*Q124*Předpoklady!Q$65</f>
        <v>3146886.4400595576</v>
      </c>
      <c r="R226" s="11">
        <f>R175*R124*Předpoklady!R$65</f>
        <v>3505492.2097663931</v>
      </c>
      <c r="S226" s="11">
        <f>S175*S124*Předpoklady!S$65</f>
        <v>3888383.4063322833</v>
      </c>
      <c r="T226" s="11">
        <f>T175*T124*Předpoklady!T$65</f>
        <v>4269758.4868649906</v>
      </c>
      <c r="U226" s="11">
        <f>U175*U124*Předpoklady!U$65</f>
        <v>4613741.7575453063</v>
      </c>
      <c r="V226" s="11">
        <f>V175*V124*Předpoklady!V$65</f>
        <v>4977013.2297577579</v>
      </c>
      <c r="W226" s="11">
        <f>W175*W124*Předpoklady!W$65</f>
        <v>5377813.1441504834</v>
      </c>
      <c r="X226" s="12">
        <f>X175*X124*Předpoklady!X$65</f>
        <v>5808556.0361816864</v>
      </c>
    </row>
    <row r="227" spans="1:24" x14ac:dyDescent="0.2">
      <c r="A227" s="15" t="s">
        <v>19</v>
      </c>
      <c r="B227" s="62">
        <f t="shared" si="63"/>
        <v>205930.73895937559</v>
      </c>
      <c r="C227" s="11">
        <f>C176*C125*Předpoklady!C$65</f>
        <v>232585.54351861248</v>
      </c>
      <c r="D227" s="11">
        <f>D176*D125*Předpoklady!D$65</f>
        <v>264326.99513345718</v>
      </c>
      <c r="E227" s="11">
        <f>E176*E125*Předpoklady!E$65</f>
        <v>297534.9319124787</v>
      </c>
      <c r="F227" s="11">
        <f>F176*F125*Předpoklady!F$65</f>
        <v>330971.94508277148</v>
      </c>
      <c r="G227" s="11">
        <f>G176*G125*Předpoklady!G$65</f>
        <v>362294.53616857552</v>
      </c>
      <c r="H227" s="11">
        <f>H176*H125*Předpoklady!H$65</f>
        <v>391092.43030865426</v>
      </c>
      <c r="I227" s="11">
        <f>I176*I125*Předpoklady!I$65</f>
        <v>419920.94455376122</v>
      </c>
      <c r="J227" s="11">
        <f>J176*J125*Předpoklady!J$65</f>
        <v>448900.83745569107</v>
      </c>
      <c r="K227" s="11">
        <f>K176*K125*Předpoklady!K$65</f>
        <v>481405.28904392617</v>
      </c>
      <c r="L227" s="11">
        <f>L176*L125*Předpoklady!L$65</f>
        <v>525533.94327233313</v>
      </c>
      <c r="M227" s="11">
        <f>M176*M125*Předpoklady!M$65</f>
        <v>584115.78792035719</v>
      </c>
      <c r="N227" s="11">
        <f>N176*N125*Předpoklady!N$65</f>
        <v>666038.75830651203</v>
      </c>
      <c r="O227" s="11">
        <f>O176*O125*Předpoklady!O$65</f>
        <v>769913.3226146769</v>
      </c>
      <c r="P227" s="11">
        <f>P176*P125*Předpoklady!P$65</f>
        <v>884610.56314030685</v>
      </c>
      <c r="Q227" s="11">
        <f>Q176*Q125*Předpoklady!Q$65</f>
        <v>1027921.130979328</v>
      </c>
      <c r="R227" s="11">
        <f>R176*R125*Předpoklady!R$65</f>
        <v>1198942.7616143643</v>
      </c>
      <c r="S227" s="11">
        <f>S176*S125*Předpoklady!S$65</f>
        <v>1359911.8186043156</v>
      </c>
      <c r="T227" s="11">
        <f>T176*T125*Předpoklady!T$65</f>
        <v>1566640.5948947046</v>
      </c>
      <c r="U227" s="11">
        <f>U176*U125*Předpoklady!U$65</f>
        <v>1851662.4197653378</v>
      </c>
      <c r="V227" s="11">
        <f>V176*V125*Předpoklady!V$65</f>
        <v>2133597.2143529546</v>
      </c>
      <c r="W227" s="11">
        <f>W176*W125*Předpoklady!W$65</f>
        <v>2389135.0192657621</v>
      </c>
      <c r="X227" s="12">
        <f>X176*X125*Předpoklady!X$65</f>
        <v>2657652.859065555</v>
      </c>
    </row>
    <row r="228" spans="1:24" x14ac:dyDescent="0.2">
      <c r="A228" s="15" t="s">
        <v>20</v>
      </c>
      <c r="B228" s="62">
        <f t="shared" si="63"/>
        <v>28340.448387096778</v>
      </c>
      <c r="C228" s="11">
        <f>C177*C126*Předpoklady!C$65</f>
        <v>33644.630404450603</v>
      </c>
      <c r="D228" s="11">
        <f>D177*D126*Předpoklady!D$65</f>
        <v>38719.381239561582</v>
      </c>
      <c r="E228" s="11">
        <f>E177*E126*Předpoklady!E$65</f>
        <v>44141.88757559326</v>
      </c>
      <c r="F228" s="11">
        <f>F177*F126*Předpoklady!F$65</f>
        <v>50240.08638106523</v>
      </c>
      <c r="G228" s="11">
        <f>G177*G126*Předpoklady!G$65</f>
        <v>57462.444236990654</v>
      </c>
      <c r="H228" s="11">
        <f>H177*H126*Předpoklady!H$65</f>
        <v>65705.598862036757</v>
      </c>
      <c r="I228" s="11">
        <f>I177*I126*Předpoklady!I$65</f>
        <v>75288.944219289362</v>
      </c>
      <c r="J228" s="11">
        <f>J177*J126*Předpoklady!J$65</f>
        <v>85658.083476883505</v>
      </c>
      <c r="K228" s="11">
        <f>K177*K126*Předpoklady!K$65</f>
        <v>96156.608744502621</v>
      </c>
      <c r="L228" s="11">
        <f>L177*L126*Předpoklady!L$65</f>
        <v>106060.73180688841</v>
      </c>
      <c r="M228" s="11">
        <f>M177*M126*Předpoklady!M$65</f>
        <v>115347.73043105249</v>
      </c>
      <c r="N228" s="11">
        <f>N177*N126*Předpoklady!N$65</f>
        <v>125099.84641629555</v>
      </c>
      <c r="O228" s="11">
        <f>O177*O126*Předpoklady!O$65</f>
        <v>135285.5565362596</v>
      </c>
      <c r="P228" s="11">
        <f>P177*P126*Předpoklady!P$65</f>
        <v>147126.16374871941</v>
      </c>
      <c r="Q228" s="11">
        <f>Q177*Q126*Předpoklady!Q$65</f>
        <v>163423.80819693525</v>
      </c>
      <c r="R228" s="11">
        <f>R177*R126*Předpoklady!R$65</f>
        <v>184879.39767193931</v>
      </c>
      <c r="S228" s="11">
        <f>S177*S126*Předpoklady!S$65</f>
        <v>214962.86072156471</v>
      </c>
      <c r="T228" s="11">
        <f>T177*T126*Předpoklady!T$65</f>
        <v>252491.66336360981</v>
      </c>
      <c r="U228" s="11">
        <f>U177*U126*Předpoklady!U$65</f>
        <v>292979.10914647084</v>
      </c>
      <c r="V228" s="11">
        <f>V177*V126*Předpoklady!V$65</f>
        <v>344437.45407595602</v>
      </c>
      <c r="W228" s="11">
        <f>W177*W126*Předpoklady!W$65</f>
        <v>406160.53857450379</v>
      </c>
      <c r="X228" s="12">
        <f>X177*X126*Předpoklady!X$65</f>
        <v>463415.09002418473</v>
      </c>
    </row>
    <row r="229" spans="1:24" x14ac:dyDescent="0.2">
      <c r="A229" s="15" t="s">
        <v>21</v>
      </c>
      <c r="B229" s="63">
        <f t="shared" si="63"/>
        <v>2755.7270999999996</v>
      </c>
      <c r="C229" s="48">
        <f>C178*C127*Předpoklady!C$65</f>
        <v>2562.6214198752805</v>
      </c>
      <c r="D229" s="48">
        <f>D178*D127*Předpoklady!D$65</f>
        <v>2440.7722049604668</v>
      </c>
      <c r="E229" s="48">
        <f>E178*E127*Předpoklady!E$65</f>
        <v>2996.1726561520063</v>
      </c>
      <c r="F229" s="48">
        <f>F178*F127*Předpoklady!F$65</f>
        <v>3714.1466793028467</v>
      </c>
      <c r="G229" s="48">
        <f>G178*G127*Předpoklady!G$65</f>
        <v>4540.6571733525097</v>
      </c>
      <c r="H229" s="48">
        <f>H178*H127*Předpoklady!H$65</f>
        <v>5370.532062501482</v>
      </c>
      <c r="I229" s="48">
        <f>I178*I127*Předpoklady!I$65</f>
        <v>6158.7493802076433</v>
      </c>
      <c r="J229" s="48">
        <f>J178*J127*Předpoklady!J$65</f>
        <v>7116.1470529207572</v>
      </c>
      <c r="K229" s="48">
        <f>K178*K127*Předpoklady!K$65</f>
        <v>8236.3592288779055</v>
      </c>
      <c r="L229" s="48">
        <f>L178*L127*Předpoklady!L$65</f>
        <v>9556.2658987387913</v>
      </c>
      <c r="M229" s="48">
        <f>M178*M127*Předpoklady!M$65</f>
        <v>11088.968884093892</v>
      </c>
      <c r="N229" s="48">
        <f>N178*N127*Předpoklady!N$65</f>
        <v>12861.172543183518</v>
      </c>
      <c r="O229" s="48">
        <f>O178*O127*Předpoklady!O$65</f>
        <v>14758.612517662868</v>
      </c>
      <c r="P229" s="48">
        <f>P178*P127*Předpoklady!P$65</f>
        <v>16772.803368440422</v>
      </c>
      <c r="Q229" s="48">
        <f>Q178*Q127*Předpoklady!Q$65</f>
        <v>18728.274840730952</v>
      </c>
      <c r="R229" s="48">
        <f>R178*R127*Předpoklady!R$65</f>
        <v>20597.762318860958</v>
      </c>
      <c r="S229" s="48">
        <f>S178*S127*Předpoklady!S$65</f>
        <v>22664.787329132178</v>
      </c>
      <c r="T229" s="48">
        <f>T178*T127*Předpoklady!T$65</f>
        <v>24807.825724163737</v>
      </c>
      <c r="U229" s="48">
        <f>U178*U127*Předpoklady!U$65</f>
        <v>27382.365669668354</v>
      </c>
      <c r="V229" s="48">
        <f>V178*V127*Předpoklady!V$65</f>
        <v>30933.894045697365</v>
      </c>
      <c r="W229" s="48">
        <f>W178*W127*Předpoklady!W$65</f>
        <v>35546.774421886716</v>
      </c>
      <c r="X229" s="64">
        <f>X178*X127*Předpoklady!X$65</f>
        <v>42014.394545720264</v>
      </c>
    </row>
    <row r="230" spans="1:24" x14ac:dyDescent="0.2">
      <c r="A230" s="16" t="s">
        <v>24</v>
      </c>
      <c r="B230" s="67">
        <f>SUM(B209:B229)</f>
        <v>136717071.06607184</v>
      </c>
      <c r="C230" s="67">
        <f t="shared" ref="C230:X230" si="64">SUM(C209:C229)</f>
        <v>143982864.7532602</v>
      </c>
      <c r="D230" s="67">
        <f t="shared" si="64"/>
        <v>151364059.57259285</v>
      </c>
      <c r="E230" s="67">
        <f t="shared" si="64"/>
        <v>159081791.08278304</v>
      </c>
      <c r="F230" s="67">
        <f t="shared" si="64"/>
        <v>167113299.06823516</v>
      </c>
      <c r="G230" s="67">
        <f t="shared" si="64"/>
        <v>175448601.19619825</v>
      </c>
      <c r="H230" s="67">
        <f t="shared" si="64"/>
        <v>184072581.88988984</v>
      </c>
      <c r="I230" s="67">
        <f t="shared" si="64"/>
        <v>193112646.90989241</v>
      </c>
      <c r="J230" s="67">
        <f t="shared" si="64"/>
        <v>202627568.66821426</v>
      </c>
      <c r="K230" s="67">
        <f t="shared" si="64"/>
        <v>212577213.2540558</v>
      </c>
      <c r="L230" s="67">
        <f t="shared" si="64"/>
        <v>223013612.20666802</v>
      </c>
      <c r="M230" s="67">
        <f t="shared" si="64"/>
        <v>233988567.25524533</v>
      </c>
      <c r="N230" s="67">
        <f t="shared" si="64"/>
        <v>245631936.95383775</v>
      </c>
      <c r="O230" s="67">
        <f t="shared" si="64"/>
        <v>258065901.77261743</v>
      </c>
      <c r="P230" s="67">
        <f t="shared" si="64"/>
        <v>271388083.63949615</v>
      </c>
      <c r="Q230" s="67">
        <f t="shared" si="64"/>
        <v>285599109.0975228</v>
      </c>
      <c r="R230" s="67">
        <f t="shared" si="64"/>
        <v>300732618.80105114</v>
      </c>
      <c r="S230" s="67">
        <f t="shared" si="64"/>
        <v>316922757.82050252</v>
      </c>
      <c r="T230" s="67">
        <f t="shared" si="64"/>
        <v>333994307.47745997</v>
      </c>
      <c r="U230" s="67">
        <f t="shared" si="64"/>
        <v>352013144.12098664</v>
      </c>
      <c r="V230" s="67">
        <f t="shared" si="64"/>
        <v>371249372.04745591</v>
      </c>
      <c r="W230" s="67">
        <f t="shared" si="64"/>
        <v>391948351.97844195</v>
      </c>
      <c r="X230" s="67">
        <f t="shared" si="64"/>
        <v>414303211.05118656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65">D207</f>
        <v>2020</v>
      </c>
      <c r="E231" s="7">
        <f t="shared" si="65"/>
        <v>2021</v>
      </c>
      <c r="F231" s="7">
        <f t="shared" si="65"/>
        <v>2022</v>
      </c>
      <c r="G231" s="7">
        <f t="shared" si="65"/>
        <v>2023</v>
      </c>
      <c r="H231" s="7">
        <f t="shared" si="65"/>
        <v>2024</v>
      </c>
      <c r="I231" s="7">
        <f t="shared" si="65"/>
        <v>2025</v>
      </c>
      <c r="J231" s="7">
        <f t="shared" si="65"/>
        <v>2026</v>
      </c>
      <c r="K231" s="7">
        <f t="shared" si="65"/>
        <v>2027</v>
      </c>
      <c r="L231" s="7">
        <f t="shared" si="65"/>
        <v>2028</v>
      </c>
      <c r="M231" s="7">
        <f t="shared" si="65"/>
        <v>2029</v>
      </c>
      <c r="N231" s="7">
        <f t="shared" si="65"/>
        <v>2030</v>
      </c>
      <c r="O231" s="7">
        <f t="shared" si="65"/>
        <v>2031</v>
      </c>
      <c r="P231" s="7">
        <f t="shared" si="65"/>
        <v>2032</v>
      </c>
      <c r="Q231" s="7">
        <f t="shared" si="65"/>
        <v>2033</v>
      </c>
      <c r="R231" s="7">
        <f t="shared" si="65"/>
        <v>2034</v>
      </c>
      <c r="S231" s="7">
        <f t="shared" si="65"/>
        <v>2035</v>
      </c>
      <c r="T231" s="7">
        <f t="shared" si="65"/>
        <v>2036</v>
      </c>
      <c r="U231" s="7">
        <f t="shared" si="65"/>
        <v>2037</v>
      </c>
      <c r="V231" s="7">
        <f t="shared" si="65"/>
        <v>2038</v>
      </c>
      <c r="W231" s="7">
        <f t="shared" si="65"/>
        <v>2039</v>
      </c>
      <c r="X231" s="7">
        <f t="shared" si="65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>B182*B131</f>
        <v>234595.1529771699</v>
      </c>
      <c r="C233" s="60">
        <f>C182*C131*Předpoklady!C$65</f>
        <v>240709.69912130694</v>
      </c>
      <c r="D233" s="60">
        <f>D182*D131*Předpoklady!D$65</f>
        <v>248360.32893118649</v>
      </c>
      <c r="E233" s="60">
        <f>E182*E131*Předpoklady!E$65</f>
        <v>259469.54651433093</v>
      </c>
      <c r="F233" s="60">
        <f>F182*F131*Předpoklady!F$65</f>
        <v>274063.77071303473</v>
      </c>
      <c r="G233" s="60">
        <f>G182*G131*Předpoklady!G$65</f>
        <v>289546.82766511966</v>
      </c>
      <c r="H233" s="60">
        <f>H182*H131*Předpoklady!H$65</f>
        <v>304562.03690586984</v>
      </c>
      <c r="I233" s="60">
        <f>I182*I131*Předpoklady!I$65</f>
        <v>318429.90977896895</v>
      </c>
      <c r="J233" s="60">
        <f>J182*J131*Předpoklady!J$65</f>
        <v>331112.12584942154</v>
      </c>
      <c r="K233" s="60">
        <f>K182*K131*Předpoklady!K$65</f>
        <v>342028.27187505987</v>
      </c>
      <c r="L233" s="60">
        <f>L182*L131*Předpoklady!L$65</f>
        <v>352083.98271614284</v>
      </c>
      <c r="M233" s="60">
        <f>M182*M131*Předpoklady!M$65</f>
        <v>362412.10772148479</v>
      </c>
      <c r="N233" s="60">
        <f>N182*N131*Předpoklady!N$65</f>
        <v>373057.3164623449</v>
      </c>
      <c r="O233" s="60">
        <f>O182*O131*Předpoklady!O$65</f>
        <v>384142.4588883312</v>
      </c>
      <c r="P233" s="60">
        <f>P182*P131*Předpoklady!P$65</f>
        <v>395961.63103122037</v>
      </c>
      <c r="Q233" s="60">
        <f>Q182*Q131*Předpoklady!Q$65</f>
        <v>408835.24341100367</v>
      </c>
      <c r="R233" s="60">
        <f>R182*R131*Předpoklady!R$65</f>
        <v>423148.73806124314</v>
      </c>
      <c r="S233" s="60">
        <f>S182*S131*Předpoklady!S$65</f>
        <v>439236.60690717318</v>
      </c>
      <c r="T233" s="60">
        <f>T182*T131*Předpoklady!T$65</f>
        <v>457108.40068728069</v>
      </c>
      <c r="U233" s="60">
        <f>U182*U131*Předpoklady!U$65</f>
        <v>477105.77242512227</v>
      </c>
      <c r="V233" s="60">
        <f>V182*V131*Předpoklady!V$65</f>
        <v>499857.5594705533</v>
      </c>
      <c r="W233" s="60">
        <f>W182*W131*Předpoklady!W$65</f>
        <v>525878.76700577466</v>
      </c>
      <c r="X233" s="61">
        <f>X182*X131*Předpoklady!X$65</f>
        <v>555528.95209318271</v>
      </c>
    </row>
    <row r="234" spans="1:24" x14ac:dyDescent="0.2">
      <c r="A234" s="15" t="s">
        <v>2</v>
      </c>
      <c r="B234" s="62">
        <f t="shared" ref="B234:B253" si="66">B183*B132</f>
        <v>1148933.9229844722</v>
      </c>
      <c r="C234" s="11">
        <f>C183*C132*Předpoklady!C$65</f>
        <v>1254794.0141382397</v>
      </c>
      <c r="D234" s="11">
        <f>D183*D132*Předpoklady!D$65</f>
        <v>1353009.6476043107</v>
      </c>
      <c r="E234" s="11">
        <f>E183*E132*Předpoklady!E$65</f>
        <v>1428867.7539308001</v>
      </c>
      <c r="F234" s="11">
        <f>F183*F132*Předpoklady!F$65</f>
        <v>1476667.8428408324</v>
      </c>
      <c r="G234" s="11">
        <f>G183*G132*Předpoklady!G$65</f>
        <v>1506250.6709332941</v>
      </c>
      <c r="H234" s="11">
        <f>H183*H132*Předpoklady!H$65</f>
        <v>1534358.6163476508</v>
      </c>
      <c r="I234" s="11">
        <f>I183*I132*Předpoklady!I$65</f>
        <v>1572236.8857475033</v>
      </c>
      <c r="J234" s="11">
        <f>J183*J132*Předpoklady!J$65</f>
        <v>1632046.0523245637</v>
      </c>
      <c r="K234" s="11">
        <f>K183*K132*Předpoklady!K$65</f>
        <v>1712895.7524087587</v>
      </c>
      <c r="L234" s="11">
        <f>L183*L132*Předpoklady!L$65</f>
        <v>1798152.0008310748</v>
      </c>
      <c r="M234" s="11">
        <f>M183*M132*Předpoklady!M$65</f>
        <v>1879526.5821409654</v>
      </c>
      <c r="N234" s="11">
        <f>N183*N132*Předpoklady!N$65</f>
        <v>1953008.1891508221</v>
      </c>
      <c r="O234" s="11">
        <f>O183*O132*Předpoklady!O$65</f>
        <v>2018864.5687980077</v>
      </c>
      <c r="P234" s="11">
        <f>P183*P132*Předpoklady!P$65</f>
        <v>2074550.0736256251</v>
      </c>
      <c r="Q234" s="11">
        <f>Q183*Q132*Předpoklady!Q$65</f>
        <v>2125572.8221037826</v>
      </c>
      <c r="R234" s="11">
        <f>R183*R132*Předpoklady!R$65</f>
        <v>2178384.4496354721</v>
      </c>
      <c r="S234" s="11">
        <f>S183*S132*Předpoklady!S$65</f>
        <v>2233070.934409407</v>
      </c>
      <c r="T234" s="11">
        <f>T183*T132*Předpoklady!T$65</f>
        <v>2288583.2589529203</v>
      </c>
      <c r="U234" s="11">
        <f>U183*U132*Předpoklady!U$65</f>
        <v>2345941.0263313735</v>
      </c>
      <c r="V234" s="11">
        <f>V183*V132*Předpoklady!V$65</f>
        <v>2407943.6340923635</v>
      </c>
      <c r="W234" s="11">
        <f>W183*W132*Předpoklady!W$65</f>
        <v>2477100.6370385448</v>
      </c>
      <c r="X234" s="12">
        <f>X183*X132*Předpoklady!X$65</f>
        <v>2555403.7688918491</v>
      </c>
    </row>
    <row r="235" spans="1:24" x14ac:dyDescent="0.2">
      <c r="A235" s="15" t="s">
        <v>3</v>
      </c>
      <c r="B235" s="62">
        <f t="shared" si="66"/>
        <v>2932749.7464853763</v>
      </c>
      <c r="C235" s="11">
        <f>C184*C133*Předpoklady!C$65</f>
        <v>3053529.5529999128</v>
      </c>
      <c r="D235" s="11">
        <f>D184*D133*Předpoklady!D$65</f>
        <v>3205087.2166550481</v>
      </c>
      <c r="E235" s="11">
        <f>E184*E133*Předpoklady!E$65</f>
        <v>3395845.860048594</v>
      </c>
      <c r="F235" s="11">
        <f>F184*F133*Předpoklady!F$65</f>
        <v>3641368.1047513289</v>
      </c>
      <c r="G235" s="11">
        <f>G184*G133*Předpoklady!G$65</f>
        <v>3942129.1832231684</v>
      </c>
      <c r="H235" s="11">
        <f>H184*H133*Předpoklady!H$65</f>
        <v>4252167.5981150484</v>
      </c>
      <c r="I235" s="11">
        <f>I184*I133*Předpoklady!I$65</f>
        <v>4530597.4652346494</v>
      </c>
      <c r="J235" s="11">
        <f>J184*J133*Předpoklady!J$65</f>
        <v>4731769.4208658366</v>
      </c>
      <c r="K235" s="11">
        <f>K184*K133*Předpoklady!K$65</f>
        <v>4837813.907016702</v>
      </c>
      <c r="L235" s="11">
        <f>L184*L133*Předpoklady!L$65</f>
        <v>4882669.3260622378</v>
      </c>
      <c r="M235" s="11">
        <f>M184*M133*Předpoklady!M$65</f>
        <v>4921659.0646505421</v>
      </c>
      <c r="N235" s="11">
        <f>N184*N133*Předpoklady!N$65</f>
        <v>4990428.6187678175</v>
      </c>
      <c r="O235" s="11">
        <f>O184*O133*Předpoklady!O$65</f>
        <v>5126627.2695390191</v>
      </c>
      <c r="P235" s="11">
        <f>P184*P133*Předpoklady!P$65</f>
        <v>5327490.3943688618</v>
      </c>
      <c r="Q235" s="11">
        <f>Q184*Q133*Předpoklady!Q$65</f>
        <v>5540359.8734848686</v>
      </c>
      <c r="R235" s="11">
        <f>R184*R133*Předpoklady!R$65</f>
        <v>5738968.1030364912</v>
      </c>
      <c r="S235" s="11">
        <f>S184*S133*Předpoklady!S$65</f>
        <v>5911324.377122635</v>
      </c>
      <c r="T235" s="11">
        <f>T184*T133*Předpoklady!T$65</f>
        <v>6054269.6955380887</v>
      </c>
      <c r="U235" s="11">
        <f>U184*U133*Předpoklady!U$65</f>
        <v>6159221.8479119986</v>
      </c>
      <c r="V235" s="11">
        <f>V184*V133*Předpoklady!V$65</f>
        <v>6245842.5280747488</v>
      </c>
      <c r="W235" s="11">
        <f>W184*W133*Předpoklady!W$65</f>
        <v>6334185.2426889921</v>
      </c>
      <c r="X235" s="12">
        <f>X184*X133*Předpoklady!X$65</f>
        <v>6424937.812222857</v>
      </c>
    </row>
    <row r="236" spans="1:24" x14ac:dyDescent="0.2">
      <c r="A236" s="15" t="s">
        <v>4</v>
      </c>
      <c r="B236" s="62">
        <f t="shared" si="66"/>
        <v>7458944.8493704284</v>
      </c>
      <c r="C236" s="11">
        <f>C185*C134*Předpoklady!C$65</f>
        <v>7523457.9080560058</v>
      </c>
      <c r="D236" s="11">
        <f>D185*D134*Předpoklady!D$65</f>
        <v>7756179.6464731172</v>
      </c>
      <c r="E236" s="11">
        <f>E185*E134*Předpoklady!E$65</f>
        <v>8115421.3722628634</v>
      </c>
      <c r="F236" s="11">
        <f>F185*F134*Předpoklady!F$65</f>
        <v>8557219.4608099312</v>
      </c>
      <c r="G236" s="11">
        <f>G185*G134*Předpoklady!G$65</f>
        <v>9055027.5719740745</v>
      </c>
      <c r="H236" s="11">
        <f>H185*H134*Předpoklady!H$65</f>
        <v>9644801.7959383763</v>
      </c>
      <c r="I236" s="11">
        <f>I185*I134*Předpoklady!I$65</f>
        <v>10376291.087223293</v>
      </c>
      <c r="J236" s="11">
        <f>J185*J134*Předpoklady!J$65</f>
        <v>11264949.261853833</v>
      </c>
      <c r="K236" s="11">
        <f>K185*K134*Předpoklady!K$65</f>
        <v>12374294.89949635</v>
      </c>
      <c r="L236" s="11">
        <f>L185*L134*Předpoklady!L$65</f>
        <v>13719839.190776449</v>
      </c>
      <c r="M236" s="11">
        <f>M185*M134*Předpoklady!M$65</f>
        <v>15159860.615498777</v>
      </c>
      <c r="N236" s="11">
        <f>N185*N134*Předpoklady!N$65</f>
        <v>16554794.209266577</v>
      </c>
      <c r="O236" s="11">
        <f>O185*O134*Předpoklady!O$65</f>
        <v>17735269.924583707</v>
      </c>
      <c r="P236" s="11">
        <f>P185*P134*Předpoklady!P$65</f>
        <v>18622546.180183519</v>
      </c>
      <c r="Q236" s="11">
        <f>Q185*Q134*Předpoklady!Q$65</f>
        <v>19320345.049632534</v>
      </c>
      <c r="R236" s="11">
        <f>R185*R134*Předpoklady!R$65</f>
        <v>20026208.904401887</v>
      </c>
      <c r="S236" s="11">
        <f>S185*S134*Předpoklady!S$65</f>
        <v>20882364.052086223</v>
      </c>
      <c r="T236" s="11">
        <f>T185*T134*Předpoklady!T$65</f>
        <v>22039996.362755995</v>
      </c>
      <c r="U236" s="11">
        <f>U185*U134*Předpoklady!U$65</f>
        <v>23503842.319936402</v>
      </c>
      <c r="V236" s="11">
        <f>V185*V134*Předpoklady!V$65</f>
        <v>25074680.257055361</v>
      </c>
      <c r="W236" s="11">
        <f>W185*W134*Předpoklady!W$65</f>
        <v>26643815.915397406</v>
      </c>
      <c r="X236" s="12">
        <f>X185*X134*Předpoklady!X$65</f>
        <v>28155221.012273945</v>
      </c>
    </row>
    <row r="237" spans="1:24" x14ac:dyDescent="0.2">
      <c r="A237" s="15" t="s">
        <v>5</v>
      </c>
      <c r="B237" s="62">
        <f t="shared" si="66"/>
        <v>6693924.5617713742</v>
      </c>
      <c r="C237" s="11">
        <f>C186*C135*Předpoklady!C$65</f>
        <v>6923630.3239214774</v>
      </c>
      <c r="D237" s="11">
        <f>D186*D135*Předpoklady!D$65</f>
        <v>7038928.4259381341</v>
      </c>
      <c r="E237" s="11">
        <f>E186*E135*Předpoklady!E$65</f>
        <v>7053138.4939494804</v>
      </c>
      <c r="F237" s="11">
        <f>F186*F135*Předpoklady!F$65</f>
        <v>7070758.8069043783</v>
      </c>
      <c r="G237" s="11">
        <f>G186*G135*Předpoklady!G$65</f>
        <v>7111900.9118461283</v>
      </c>
      <c r="H237" s="11">
        <f>H186*H135*Předpoklady!H$65</f>
        <v>7219755.5078264847</v>
      </c>
      <c r="I237" s="11">
        <f>I186*I135*Předpoklady!I$65</f>
        <v>7485115.7855716636</v>
      </c>
      <c r="J237" s="11">
        <f>J186*J135*Předpoklady!J$65</f>
        <v>7883533.6812467631</v>
      </c>
      <c r="K237" s="11">
        <f>K186*K135*Předpoklady!K$65</f>
        <v>8365350.5942631559</v>
      </c>
      <c r="L237" s="11">
        <f>L186*L135*Předpoklady!L$65</f>
        <v>8906404.0445563197</v>
      </c>
      <c r="M237" s="11">
        <f>M186*M135*Předpoklady!M$65</f>
        <v>9542198.3930865899</v>
      </c>
      <c r="N237" s="11">
        <f>N186*N135*Předpoklady!N$65</f>
        <v>10321962.381664198</v>
      </c>
      <c r="O237" s="11">
        <f>O186*O135*Předpoklady!O$65</f>
        <v>11265090.153579157</v>
      </c>
      <c r="P237" s="11">
        <f>P186*P135*Předpoklady!P$65</f>
        <v>12440839.497231208</v>
      </c>
      <c r="Q237" s="11">
        <f>Q186*Q135*Předpoklady!Q$65</f>
        <v>13869995.556817789</v>
      </c>
      <c r="R237" s="11">
        <f>R186*R135*Předpoklady!R$65</f>
        <v>15419347.161557818</v>
      </c>
      <c r="S237" s="11">
        <f>S186*S135*Předpoklady!S$65</f>
        <v>16954478.95593949</v>
      </c>
      <c r="T237" s="11">
        <f>T186*T135*Předpoklady!T$65</f>
        <v>18293803.021408506</v>
      </c>
      <c r="U237" s="11">
        <f>U186*U135*Předpoklady!U$65</f>
        <v>19347592.661444306</v>
      </c>
      <c r="V237" s="11">
        <f>V186*V135*Předpoklady!V$65</f>
        <v>20221206.252274327</v>
      </c>
      <c r="W237" s="11">
        <f>W186*W135*Předpoklady!W$65</f>
        <v>21113296.422546085</v>
      </c>
      <c r="X237" s="12">
        <f>X186*X135*Předpoklady!X$65</f>
        <v>22170323.725103136</v>
      </c>
    </row>
    <row r="238" spans="1:24" x14ac:dyDescent="0.2">
      <c r="A238" s="15" t="s">
        <v>6</v>
      </c>
      <c r="B238" s="62">
        <f t="shared" si="66"/>
        <v>9357451.441746125</v>
      </c>
      <c r="C238" s="11">
        <f>C187*C136*Předpoklady!C$65</f>
        <v>9878381.2011594307</v>
      </c>
      <c r="D238" s="11">
        <f>D187*D136*Předpoklady!D$65</f>
        <v>10389372.661528438</v>
      </c>
      <c r="E238" s="11">
        <f>E187*E136*Předpoklady!E$65</f>
        <v>10940806.63956877</v>
      </c>
      <c r="F238" s="11">
        <f>F187*F136*Předpoklady!F$65</f>
        <v>11480963.450992633</v>
      </c>
      <c r="G238" s="11">
        <f>G187*G136*Předpoklady!G$65</f>
        <v>11970946.26997726</v>
      </c>
      <c r="H238" s="11">
        <f>H187*H136*Předpoklady!H$65</f>
        <v>12378938.817386076</v>
      </c>
      <c r="I238" s="11">
        <f>I187*I136*Předpoklady!I$65</f>
        <v>12604218.482089272</v>
      </c>
      <c r="J238" s="11">
        <f>J187*J136*Předpoklady!J$65</f>
        <v>12663874.164953439</v>
      </c>
      <c r="K238" s="11">
        <f>K187*K136*Předpoklady!K$65</f>
        <v>12732636.736175673</v>
      </c>
      <c r="L238" s="11">
        <f>L187*L136*Předpoklady!L$65</f>
        <v>12844072.88088979</v>
      </c>
      <c r="M238" s="11">
        <f>M187*M136*Předpoklady!M$65</f>
        <v>13074617.108861359</v>
      </c>
      <c r="N238" s="11">
        <f>N187*N136*Předpoklady!N$65</f>
        <v>13583491.360281905</v>
      </c>
      <c r="O238" s="11">
        <f>O187*O136*Předpoklady!O$65</f>
        <v>14331434.219464768</v>
      </c>
      <c r="P238" s="11">
        <f>P187*P136*Předpoklady!P$65</f>
        <v>15238788.16826711</v>
      </c>
      <c r="Q238" s="11">
        <f>Q187*Q136*Předpoklady!Q$65</f>
        <v>16264437.807445468</v>
      </c>
      <c r="R238" s="11">
        <f>R187*R136*Předpoklady!R$65</f>
        <v>17469880.755711917</v>
      </c>
      <c r="S238" s="11">
        <f>S187*S136*Předpoklady!S$65</f>
        <v>18943000.131511103</v>
      </c>
      <c r="T238" s="11">
        <f>T187*T136*Předpoklady!T$65</f>
        <v>20705409.892155014</v>
      </c>
      <c r="U238" s="11">
        <f>U187*U136*Předpoklady!U$65</f>
        <v>22873634.289073303</v>
      </c>
      <c r="V238" s="11">
        <f>V187*V136*Předpoklady!V$65</f>
        <v>25493656.532281715</v>
      </c>
      <c r="W238" s="11">
        <f>W187*W136*Předpoklady!W$65</f>
        <v>28333161.483406387</v>
      </c>
      <c r="X238" s="12">
        <f>X187*X136*Předpoklady!X$65</f>
        <v>31155357.926354934</v>
      </c>
    </row>
    <row r="239" spans="1:24" x14ac:dyDescent="0.2">
      <c r="A239" s="15" t="s">
        <v>7</v>
      </c>
      <c r="B239" s="62">
        <f t="shared" si="66"/>
        <v>13211720.360676385</v>
      </c>
      <c r="C239" s="11">
        <f>C188*C137*Předpoklady!C$65</f>
        <v>13387899.666060001</v>
      </c>
      <c r="D239" s="11">
        <f>D188*D137*Předpoklady!D$65</f>
        <v>13742213.117572479</v>
      </c>
      <c r="E239" s="11">
        <f>E188*E137*Předpoklady!E$65</f>
        <v>14306293.036624201</v>
      </c>
      <c r="F239" s="11">
        <f>F188*F137*Předpoklady!F$65</f>
        <v>14921496.014221927</v>
      </c>
      <c r="G239" s="11">
        <f>G188*G137*Předpoklady!G$65</f>
        <v>15623114.032352129</v>
      </c>
      <c r="H239" s="11">
        <f>H188*H137*Předpoklady!H$65</f>
        <v>16384119.680594726</v>
      </c>
      <c r="I239" s="11">
        <f>I188*I137*Předpoklady!I$65</f>
        <v>17142488.809388354</v>
      </c>
      <c r="J239" s="11">
        <f>J188*J137*Předpoklady!J$65</f>
        <v>17961756.42883924</v>
      </c>
      <c r="K239" s="11">
        <f>K188*K137*Předpoklady!K$65</f>
        <v>18757321.304073054</v>
      </c>
      <c r="L239" s="11">
        <f>L188*L137*Předpoklady!L$65</f>
        <v>19464864.568027828</v>
      </c>
      <c r="M239" s="11">
        <f>M188*M137*Předpoklady!M$65</f>
        <v>20036270.935919296</v>
      </c>
      <c r="N239" s="11">
        <f>N188*N137*Předpoklady!N$65</f>
        <v>20314546.75245247</v>
      </c>
      <c r="O239" s="11">
        <f>O188*O137*Předpoklady!O$65</f>
        <v>20334598.661122415</v>
      </c>
      <c r="P239" s="11">
        <f>P188*P137*Předpoklady!P$65</f>
        <v>20382334.841786701</v>
      </c>
      <c r="Q239" s="11">
        <f>Q188*Q137*Předpoklady!Q$65</f>
        <v>20508307.110179614</v>
      </c>
      <c r="R239" s="11">
        <f>R188*R137*Předpoklady!R$65</f>
        <v>20827069.15139766</v>
      </c>
      <c r="S239" s="11">
        <f>S188*S137*Předpoklady!S$65</f>
        <v>21583154.309217088</v>
      </c>
      <c r="T239" s="11">
        <f>T188*T137*Předpoklady!T$65</f>
        <v>22694273.954502847</v>
      </c>
      <c r="U239" s="11">
        <f>U188*U137*Předpoklady!U$65</f>
        <v>24025759.277522743</v>
      </c>
      <c r="V239" s="11">
        <f>V188*V137*Předpoklady!V$65</f>
        <v>25520304.177799519</v>
      </c>
      <c r="W239" s="11">
        <f>W188*W137*Předpoklady!W$65</f>
        <v>27272773.233246543</v>
      </c>
      <c r="X239" s="12">
        <f>X188*X137*Předpoklady!X$65</f>
        <v>29414869.105825882</v>
      </c>
    </row>
    <row r="240" spans="1:24" x14ac:dyDescent="0.2">
      <c r="A240" s="15" t="s">
        <v>8</v>
      </c>
      <c r="B240" s="62">
        <f t="shared" si="66"/>
        <v>15522870.884444194</v>
      </c>
      <c r="C240" s="11">
        <f>C189*C138*Předpoklady!C$65</f>
        <v>16379956.440784251</v>
      </c>
      <c r="D240" s="11">
        <f>D189*D138*Předpoklady!D$65</f>
        <v>16948524.086720288</v>
      </c>
      <c r="E240" s="11">
        <f>E189*E138*Předpoklady!E$65</f>
        <v>17332987.035265867</v>
      </c>
      <c r="F240" s="11">
        <f>F189*F138*Předpoklady!F$65</f>
        <v>17699741.812983453</v>
      </c>
      <c r="G240" s="11">
        <f>G189*G138*Předpoklady!G$65</f>
        <v>18082423.763296369</v>
      </c>
      <c r="H240" s="11">
        <f>H189*H138*Předpoklady!H$65</f>
        <v>18507504.296730973</v>
      </c>
      <c r="I240" s="11">
        <f>I189*I138*Předpoklady!I$65</f>
        <v>19209800.083366025</v>
      </c>
      <c r="J240" s="11">
        <f>J189*J138*Předpoklady!J$65</f>
        <v>20219488.882216532</v>
      </c>
      <c r="K240" s="11">
        <f>K189*K138*Předpoklady!K$65</f>
        <v>21324594.438349746</v>
      </c>
      <c r="L240" s="11">
        <f>L189*L138*Předpoklady!L$65</f>
        <v>22575935.783901058</v>
      </c>
      <c r="M240" s="11">
        <f>M189*M138*Předpoklady!M$65</f>
        <v>23940028.614146322</v>
      </c>
      <c r="N240" s="11">
        <f>N189*N138*Předpoklady!N$65</f>
        <v>25330472.813091677</v>
      </c>
      <c r="O240" s="11">
        <f>O189*O138*Předpoklady!O$65</f>
        <v>26846509.624113459</v>
      </c>
      <c r="P240" s="11">
        <f>P189*P138*Předpoklady!P$65</f>
        <v>28376496.563066971</v>
      </c>
      <c r="Q240" s="11">
        <f>Q189*Q138*Předpoklady!Q$65</f>
        <v>29822426.859551046</v>
      </c>
      <c r="R240" s="11">
        <f>R189*R138*Předpoklady!R$65</f>
        <v>31101396.318055078</v>
      </c>
      <c r="S240" s="11">
        <f>S189*S138*Předpoklady!S$65</f>
        <v>31959666.732859068</v>
      </c>
      <c r="T240" s="11">
        <f>T189*T138*Předpoklady!T$65</f>
        <v>32410326.635031551</v>
      </c>
      <c r="U240" s="11">
        <f>U189*U138*Předpoklady!U$65</f>
        <v>32885865.445155334</v>
      </c>
      <c r="V240" s="11">
        <f>V189*V138*Předpoklady!V$65</f>
        <v>33484552.790525638</v>
      </c>
      <c r="W240" s="11">
        <f>W189*W138*Předpoklady!W$65</f>
        <v>34402845.312121637</v>
      </c>
      <c r="X240" s="12">
        <f>X189*X138*Předpoklady!X$65</f>
        <v>36057305.105196282</v>
      </c>
    </row>
    <row r="241" spans="1:24" x14ac:dyDescent="0.2">
      <c r="A241" s="15" t="s">
        <v>9</v>
      </c>
      <c r="B241" s="62">
        <f t="shared" si="66"/>
        <v>15858972.31448411</v>
      </c>
      <c r="C241" s="11">
        <f>C190*C139*Předpoklady!C$65</f>
        <v>17856972.119922277</v>
      </c>
      <c r="D241" s="11">
        <f>D190*D139*Předpoklady!D$65</f>
        <v>20026168.495784488</v>
      </c>
      <c r="E241" s="11">
        <f>E190*E139*Předpoklady!E$65</f>
        <v>22178651.453587115</v>
      </c>
      <c r="F241" s="11">
        <f>F190*F139*Předpoklady!F$65</f>
        <v>24208675.448690075</v>
      </c>
      <c r="G241" s="11">
        <f>G190*G139*Předpoklady!G$65</f>
        <v>25963173.827035099</v>
      </c>
      <c r="H241" s="11">
        <f>H190*H139*Předpoklady!H$65</f>
        <v>27303516.650260221</v>
      </c>
      <c r="I241" s="11">
        <f>I190*I139*Předpoklady!I$65</f>
        <v>28185103.028542705</v>
      </c>
      <c r="J241" s="11">
        <f>J190*J139*Předpoklady!J$65</f>
        <v>28761263.483371764</v>
      </c>
      <c r="K241" s="11">
        <f>K190*K139*Předpoklady!K$65</f>
        <v>29310008.949800853</v>
      </c>
      <c r="L241" s="11">
        <f>L190*L139*Předpoklady!L$65</f>
        <v>29883251.612784281</v>
      </c>
      <c r="M241" s="11">
        <f>M190*M139*Předpoklady!M$65</f>
        <v>30525903.194976747</v>
      </c>
      <c r="N241" s="11">
        <f>N190*N139*Předpoklady!N$65</f>
        <v>31621992.075134665</v>
      </c>
      <c r="O241" s="11">
        <f>O190*O139*Předpoklady!O$65</f>
        <v>33223305.870899815</v>
      </c>
      <c r="P241" s="11">
        <f>P190*P139*Předpoklady!P$65</f>
        <v>34996174.255231813</v>
      </c>
      <c r="Q241" s="11">
        <f>Q190*Q139*Předpoklady!Q$65</f>
        <v>37022572.384758197</v>
      </c>
      <c r="R241" s="11">
        <f>R190*R139*Předpoklady!R$65</f>
        <v>39242201.749875665</v>
      </c>
      <c r="S241" s="11">
        <f>S190*S139*Předpoklady!S$65</f>
        <v>41512798.878050096</v>
      </c>
      <c r="T241" s="11">
        <f>T190*T139*Předpoklady!T$65</f>
        <v>43962466.047043733</v>
      </c>
      <c r="U241" s="11">
        <f>U190*U139*Předpoklady!U$65</f>
        <v>46393408.883322768</v>
      </c>
      <c r="V241" s="11">
        <f>V190*V139*Předpoklady!V$65</f>
        <v>48664615.074865431</v>
      </c>
      <c r="W241" s="11">
        <f>W190*W139*Předpoklady!W$65</f>
        <v>50649496.455196805</v>
      </c>
      <c r="X241" s="12">
        <f>X190*X139*Předpoklady!X$65</f>
        <v>51944352.890411489</v>
      </c>
    </row>
    <row r="242" spans="1:24" x14ac:dyDescent="0.2">
      <c r="A242" s="15" t="s">
        <v>10</v>
      </c>
      <c r="B242" s="62">
        <f t="shared" si="66"/>
        <v>12089957.123962751</v>
      </c>
      <c r="C242" s="11">
        <f>C191*C140*Předpoklady!C$65</f>
        <v>12659596.933655623</v>
      </c>
      <c r="D242" s="11">
        <f>D191*D140*Předpoklady!D$65</f>
        <v>13393448.932538034</v>
      </c>
      <c r="E242" s="11">
        <f>E191*E140*Předpoklady!E$65</f>
        <v>14414971.972872417</v>
      </c>
      <c r="F242" s="11">
        <f>F191*F140*Předpoklady!F$65</f>
        <v>15751123.641749227</v>
      </c>
      <c r="G242" s="11">
        <f>G191*G140*Předpoklady!G$65</f>
        <v>17510534.274545819</v>
      </c>
      <c r="H242" s="11">
        <f>H191*H140*Předpoklady!H$65</f>
        <v>19709756.832243823</v>
      </c>
      <c r="I242" s="11">
        <f>I191*I140*Předpoklady!I$65</f>
        <v>22113612.462077457</v>
      </c>
      <c r="J242" s="11">
        <f>J191*J140*Předpoklady!J$65</f>
        <v>24505624.126666609</v>
      </c>
      <c r="K242" s="11">
        <f>K191*K140*Předpoklady!K$65</f>
        <v>26769765.505323138</v>
      </c>
      <c r="L242" s="11">
        <f>L191*L140*Předpoklady!L$65</f>
        <v>28734272.681925002</v>
      </c>
      <c r="M242" s="11">
        <f>M191*M140*Předpoklady!M$65</f>
        <v>30247726.882072307</v>
      </c>
      <c r="N242" s="11">
        <f>N191*N140*Předpoklady!N$65</f>
        <v>31260329.920338534</v>
      </c>
      <c r="O242" s="11">
        <f>O191*O140*Předpoklady!O$65</f>
        <v>31945281.6809397</v>
      </c>
      <c r="P242" s="11">
        <f>P191*P140*Předpoklady!P$65</f>
        <v>32622568.337871827</v>
      </c>
      <c r="Q242" s="11">
        <f>Q191*Q140*Předpoklady!Q$65</f>
        <v>33347955.536787238</v>
      </c>
      <c r="R242" s="11">
        <f>R191*R140*Předpoklady!R$65</f>
        <v>34165550.0272967</v>
      </c>
      <c r="S242" s="11">
        <f>S191*S140*Předpoklady!S$65</f>
        <v>35502125.354183495</v>
      </c>
      <c r="T242" s="11">
        <f>T191*T140*Předpoklady!T$65</f>
        <v>37390946.414336793</v>
      </c>
      <c r="U242" s="11">
        <f>U191*U140*Předpoklady!U$65</f>
        <v>39449033.425585851</v>
      </c>
      <c r="V242" s="11">
        <f>V191*V140*Předpoklady!V$65</f>
        <v>41784540.010417163</v>
      </c>
      <c r="W242" s="11">
        <f>W191*W140*Předpoklady!W$65</f>
        <v>44335704.882079288</v>
      </c>
      <c r="X242" s="12">
        <f>X191*X140*Předpoklady!X$65</f>
        <v>46946300.032773033</v>
      </c>
    </row>
    <row r="243" spans="1:24" x14ac:dyDescent="0.2">
      <c r="A243" s="15" t="s">
        <v>11</v>
      </c>
      <c r="B243" s="62">
        <f t="shared" si="66"/>
        <v>11593417.153079966</v>
      </c>
      <c r="C243" s="11">
        <f>C192*C141*Předpoklady!C$65</f>
        <v>12413536.099001937</v>
      </c>
      <c r="D243" s="11">
        <f>D192*D141*Předpoklady!D$65</f>
        <v>13363266.06781505</v>
      </c>
      <c r="E243" s="11">
        <f>E192*E141*Předpoklady!E$65</f>
        <v>14214497.80629061</v>
      </c>
      <c r="F243" s="11">
        <f>F192*F141*Předpoklady!F$65</f>
        <v>14977229.409415055</v>
      </c>
      <c r="G243" s="11">
        <f>G192*G141*Předpoklady!G$65</f>
        <v>15573130.249883298</v>
      </c>
      <c r="H243" s="11">
        <f>H192*H141*Předpoklady!H$65</f>
        <v>16062118.392030731</v>
      </c>
      <c r="I243" s="11">
        <f>I192*I141*Předpoklady!I$65</f>
        <v>16749831.566491388</v>
      </c>
      <c r="J243" s="11">
        <f>J192*J141*Předpoklady!J$65</f>
        <v>17769788.154014658</v>
      </c>
      <c r="K243" s="11">
        <f>K192*K141*Předpoklady!K$65</f>
        <v>19140898.223468643</v>
      </c>
      <c r="L243" s="11">
        <f>L192*L141*Předpoklady!L$65</f>
        <v>20975037.562671933</v>
      </c>
      <c r="M243" s="11">
        <f>M192*M141*Předpoklady!M$65</f>
        <v>23272584.430222966</v>
      </c>
      <c r="N243" s="11">
        <f>N192*N141*Předpoklady!N$65</f>
        <v>25740020.567535859</v>
      </c>
      <c r="O243" s="11">
        <f>O192*O141*Předpoklady!O$65</f>
        <v>28125476.414086774</v>
      </c>
      <c r="P243" s="11">
        <f>P192*P141*Předpoklady!P$65</f>
        <v>30313099.165070798</v>
      </c>
      <c r="Q243" s="11">
        <f>Q192*Q141*Předpoklady!Q$65</f>
        <v>32120517.299334865</v>
      </c>
      <c r="R243" s="11">
        <f>R192*R141*Předpoklady!R$65</f>
        <v>33391543.281309925</v>
      </c>
      <c r="S243" s="11">
        <f>S192*S141*Předpoklady!S$65</f>
        <v>34088673.168304004</v>
      </c>
      <c r="T243" s="11">
        <f>T192*T141*Předpoklady!T$65</f>
        <v>34391788.730310217</v>
      </c>
      <c r="U243" s="11">
        <f>U192*U141*Předpoklady!U$65</f>
        <v>34645513.576752208</v>
      </c>
      <c r="V243" s="11">
        <f>V192*V141*Předpoklady!V$65</f>
        <v>34925231.734529547</v>
      </c>
      <c r="W243" s="11">
        <f>W192*W141*Předpoklady!W$65</f>
        <v>35280668.697636284</v>
      </c>
      <c r="X243" s="12">
        <f>X192*X141*Předpoklady!X$65</f>
        <v>36143397.52201698</v>
      </c>
    </row>
    <row r="244" spans="1:24" x14ac:dyDescent="0.2">
      <c r="A244" s="15" t="s">
        <v>12</v>
      </c>
      <c r="B244" s="62">
        <f t="shared" si="66"/>
        <v>10636711.546952957</v>
      </c>
      <c r="C244" s="11">
        <f>C193*C142*Předpoklady!C$65</f>
        <v>10767684.892765932</v>
      </c>
      <c r="D244" s="11">
        <f>D193*D142*Předpoklady!D$65</f>
        <v>10830204.789286876</v>
      </c>
      <c r="E244" s="11">
        <f>E193*E142*Předpoklady!E$65</f>
        <v>10931195.521320928</v>
      </c>
      <c r="F244" s="11">
        <f>F193*F142*Předpoklady!F$65</f>
        <v>11136398.556235529</v>
      </c>
      <c r="G244" s="11">
        <f>G193*G142*Předpoklady!G$65</f>
        <v>11639228.307413522</v>
      </c>
      <c r="H244" s="11">
        <f>H193*H142*Předpoklady!H$65</f>
        <v>12550403.234336095</v>
      </c>
      <c r="I244" s="11">
        <f>I193*I142*Předpoklady!I$65</f>
        <v>13610154.214247536</v>
      </c>
      <c r="J244" s="11">
        <f>J193*J142*Předpoklady!J$65</f>
        <v>14586615.783906756</v>
      </c>
      <c r="K244" s="11">
        <f>K193*K142*Předpoklady!K$65</f>
        <v>15487095.848938927</v>
      </c>
      <c r="L244" s="11">
        <f>L193*L142*Předpoklady!L$65</f>
        <v>16227592.670201201</v>
      </c>
      <c r="M244" s="11">
        <f>M193*M142*Předpoklady!M$65</f>
        <v>16869214.016662981</v>
      </c>
      <c r="N244" s="11">
        <f>N193*N142*Předpoklady!N$65</f>
        <v>17732194.772052437</v>
      </c>
      <c r="O244" s="11">
        <f>O193*O142*Předpoklady!O$65</f>
        <v>18966141.14249523</v>
      </c>
      <c r="P244" s="11">
        <f>P193*P142*Předpoklady!P$65</f>
        <v>20608485.466412112</v>
      </c>
      <c r="Q244" s="11">
        <f>Q193*Q142*Předpoklady!Q$65</f>
        <v>22791939.292647392</v>
      </c>
      <c r="R244" s="11">
        <f>R193*R142*Předpoklady!R$65</f>
        <v>25529185.49456697</v>
      </c>
      <c r="S244" s="11">
        <f>S193*S142*Předpoklady!S$65</f>
        <v>28509573.371268094</v>
      </c>
      <c r="T244" s="11">
        <f>T193*T142*Předpoklady!T$65</f>
        <v>31434014.330428395</v>
      </c>
      <c r="U244" s="11">
        <f>U193*U142*Předpoklady!U$65</f>
        <v>34156880.759130724</v>
      </c>
      <c r="V244" s="11">
        <f>V193*V142*Předpoklady!V$65</f>
        <v>36478676.729484923</v>
      </c>
      <c r="W244" s="11">
        <f>W193*W142*Předpoklady!W$65</f>
        <v>38216913.569059119</v>
      </c>
      <c r="X244" s="12">
        <f>X193*X142*Předpoklady!X$65</f>
        <v>39315950.837975286</v>
      </c>
    </row>
    <row r="245" spans="1:24" x14ac:dyDescent="0.2">
      <c r="A245" s="15" t="s">
        <v>13</v>
      </c>
      <c r="B245" s="62">
        <f t="shared" si="66"/>
        <v>8607955.0010974649</v>
      </c>
      <c r="C245" s="11">
        <f>C194*C143*Předpoklady!C$65</f>
        <v>8913785.7165283803</v>
      </c>
      <c r="D245" s="11">
        <f>D194*D143*Předpoklady!D$65</f>
        <v>9227107.3876503706</v>
      </c>
      <c r="E245" s="11">
        <f>E194*E143*Předpoklady!E$65</f>
        <v>9488289.2065332364</v>
      </c>
      <c r="F245" s="11">
        <f>F194*F143*Předpoklady!F$65</f>
        <v>9699312.7709340472</v>
      </c>
      <c r="G245" s="11">
        <f>G194*G143*Předpoklady!G$65</f>
        <v>9847321.2590634394</v>
      </c>
      <c r="H245" s="11">
        <f>H194*H143*Předpoklady!H$65</f>
        <v>9881757.8160680793</v>
      </c>
      <c r="I245" s="11">
        <f>I194*I143*Předpoklady!I$65</f>
        <v>9853201.0557427816</v>
      </c>
      <c r="J245" s="11">
        <f>J194*J143*Předpoklady!J$65</f>
        <v>9867005.2739518415</v>
      </c>
      <c r="K245" s="11">
        <f>K194*K143*Předpoklady!K$65</f>
        <v>9975546.2769158259</v>
      </c>
      <c r="L245" s="11">
        <f>L194*L143*Předpoklady!L$65</f>
        <v>10346404.041534919</v>
      </c>
      <c r="M245" s="11">
        <f>M194*M143*Předpoklady!M$65</f>
        <v>11070081.454383599</v>
      </c>
      <c r="N245" s="11">
        <f>N194*N143*Předpoklady!N$65</f>
        <v>11910325.079276839</v>
      </c>
      <c r="O245" s="11">
        <f>O194*O143*Předpoklady!O$65</f>
        <v>12665902.529042864</v>
      </c>
      <c r="P245" s="11">
        <f>P194*P143*Předpoklady!P$65</f>
        <v>13351105.226501364</v>
      </c>
      <c r="Q245" s="11">
        <f>Q194*Q143*Předpoklady!Q$65</f>
        <v>13897231.560530128</v>
      </c>
      <c r="R245" s="11">
        <f>R194*R143*Předpoklady!R$65</f>
        <v>14358298.974344973</v>
      </c>
      <c r="S245" s="11">
        <f>S194*S143*Předpoklady!S$65</f>
        <v>15004479.255282711</v>
      </c>
      <c r="T245" s="11">
        <f>T194*T143*Předpoklady!T$65</f>
        <v>15944314.664207231</v>
      </c>
      <c r="U245" s="11">
        <f>U194*U143*Předpoklady!U$65</f>
        <v>17196809.229584552</v>
      </c>
      <c r="V245" s="11">
        <f>V194*V143*Předpoklady!V$65</f>
        <v>18870477.92041634</v>
      </c>
      <c r="W245" s="11">
        <f>W194*W143*Předpoklady!W$65</f>
        <v>20967513.427949674</v>
      </c>
      <c r="X245" s="12">
        <f>X194*X143*Předpoklady!X$65</f>
        <v>23224558.633916579</v>
      </c>
    </row>
    <row r="246" spans="1:24" x14ac:dyDescent="0.2">
      <c r="A246" s="15" t="s">
        <v>14</v>
      </c>
      <c r="B246" s="62">
        <f t="shared" si="66"/>
        <v>7239544.4391442416</v>
      </c>
      <c r="C246" s="11">
        <f>C195*C144*Předpoklady!C$65</f>
        <v>7705622.8928548824</v>
      </c>
      <c r="D246" s="11">
        <f>D195*D144*Předpoklady!D$65</f>
        <v>8197291.1264291545</v>
      </c>
      <c r="E246" s="11">
        <f>E195*E144*Předpoklady!E$65</f>
        <v>8618910.6288563628</v>
      </c>
      <c r="F246" s="11">
        <f>F195*F144*Předpoklady!F$65</f>
        <v>8878324.3566091936</v>
      </c>
      <c r="G246" s="11">
        <f>G195*G144*Předpoklady!G$65</f>
        <v>9128186.3530700617</v>
      </c>
      <c r="H246" s="11">
        <f>H195*H144*Předpoklady!H$65</f>
        <v>9430147.1289810985</v>
      </c>
      <c r="I246" s="11">
        <f>I195*I144*Předpoklady!I$65</f>
        <v>9738835.3047620002</v>
      </c>
      <c r="J246" s="11">
        <f>J195*J144*Předpoklady!J$65</f>
        <v>9997485.2879865635</v>
      </c>
      <c r="K246" s="11">
        <f>K195*K144*Předpoklady!K$65</f>
        <v>10203680.33943359</v>
      </c>
      <c r="L246" s="11">
        <f>L195*L144*Předpoklady!L$65</f>
        <v>10341593.563758649</v>
      </c>
      <c r="M246" s="11">
        <f>M195*M144*Předpoklady!M$65</f>
        <v>10359203.054172175</v>
      </c>
      <c r="N246" s="11">
        <f>N195*N144*Předpoklady!N$65</f>
        <v>10312285.605379013</v>
      </c>
      <c r="O246" s="11">
        <f>O195*O144*Předpoklady!O$65</f>
        <v>10314328.475605862</v>
      </c>
      <c r="P246" s="11">
        <f>P195*P144*Předpoklady!P$65</f>
        <v>10423153.039071817</v>
      </c>
      <c r="Q246" s="11">
        <f>Q195*Q144*Předpoklady!Q$65</f>
        <v>10812046.74446479</v>
      </c>
      <c r="R246" s="11">
        <f>R195*R144*Předpoklady!R$65</f>
        <v>11571036.875062022</v>
      </c>
      <c r="S246" s="11">
        <f>S195*S144*Předpoklady!S$65</f>
        <v>12450732.73328694</v>
      </c>
      <c r="T246" s="11">
        <f>T195*T144*Předpoklady!T$65</f>
        <v>13231932.119007738</v>
      </c>
      <c r="U246" s="11">
        <f>U195*U144*Předpoklady!U$65</f>
        <v>13925841.265088467</v>
      </c>
      <c r="V246" s="11">
        <f>V195*V144*Předpoklady!V$65</f>
        <v>14469097.154945748</v>
      </c>
      <c r="W246" s="11">
        <f>W195*W144*Předpoklady!W$65</f>
        <v>14922896.167218294</v>
      </c>
      <c r="X246" s="12">
        <f>X195*X144*Předpoklady!X$65</f>
        <v>15567094.221192833</v>
      </c>
    </row>
    <row r="247" spans="1:24" x14ac:dyDescent="0.2">
      <c r="A247" s="15" t="s">
        <v>15</v>
      </c>
      <c r="B247" s="62">
        <f t="shared" si="66"/>
        <v>5978405.0628494211</v>
      </c>
      <c r="C247" s="11">
        <f>C196*C145*Předpoklady!C$65</f>
        <v>6670484.918607315</v>
      </c>
      <c r="D247" s="11">
        <f>D196*D145*Předpoklady!D$65</f>
        <v>7311454.0739298919</v>
      </c>
      <c r="E247" s="11">
        <f>E196*E145*Předpoklady!E$65</f>
        <v>8069473.0021277117</v>
      </c>
      <c r="F247" s="11">
        <f>F196*F145*Předpoklady!F$65</f>
        <v>9066981.1386545114</v>
      </c>
      <c r="G247" s="11">
        <f>G196*G145*Předpoklady!G$65</f>
        <v>9991676.5484323278</v>
      </c>
      <c r="H247" s="11">
        <f>H196*H145*Předpoklady!H$65</f>
        <v>10767782.523699379</v>
      </c>
      <c r="I247" s="11">
        <f>I196*I145*Předpoklady!I$65</f>
        <v>11593441.112401925</v>
      </c>
      <c r="J247" s="11">
        <f>J196*J145*Předpoklady!J$65</f>
        <v>12347597.740655893</v>
      </c>
      <c r="K247" s="11">
        <f>K196*K145*Předpoklady!K$65</f>
        <v>12894081.871522741</v>
      </c>
      <c r="L247" s="11">
        <f>L196*L145*Předpoklady!L$65</f>
        <v>13437495.531697728</v>
      </c>
      <c r="M247" s="11">
        <f>M196*M145*Předpoklady!M$65</f>
        <v>14067017.0313254</v>
      </c>
      <c r="N247" s="11">
        <f>N196*N145*Předpoklady!N$65</f>
        <v>14720670.24026031</v>
      </c>
      <c r="O247" s="11">
        <f>O196*O145*Předpoklady!O$65</f>
        <v>15317561.380008362</v>
      </c>
      <c r="P247" s="11">
        <f>P196*P145*Předpoklady!P$65</f>
        <v>15855879.795152305</v>
      </c>
      <c r="Q247" s="11">
        <f>Q196*Q145*Předpoklady!Q$65</f>
        <v>16303669.761925559</v>
      </c>
      <c r="R247" s="11">
        <f>R196*R145*Předpoklady!R$65</f>
        <v>16570052.943206979</v>
      </c>
      <c r="S247" s="11">
        <f>S196*S145*Předpoklady!S$65</f>
        <v>16741113.838961096</v>
      </c>
      <c r="T247" s="11">
        <f>T196*T145*Předpoklady!T$65</f>
        <v>16990542.493669145</v>
      </c>
      <c r="U247" s="11">
        <f>U196*U145*Předpoklady!U$65</f>
        <v>17412474.508459799</v>
      </c>
      <c r="V247" s="11">
        <f>V196*V145*Předpoklady!V$65</f>
        <v>18313564.127410144</v>
      </c>
      <c r="W247" s="11">
        <f>W196*W145*Předpoklady!W$65</f>
        <v>19862928.402063943</v>
      </c>
      <c r="X247" s="12">
        <f>X196*X145*Předpoklady!X$65</f>
        <v>21646582.220227201</v>
      </c>
    </row>
    <row r="248" spans="1:24" x14ac:dyDescent="0.2">
      <c r="A248" s="15" t="s">
        <v>16</v>
      </c>
      <c r="B248" s="62">
        <f t="shared" si="66"/>
        <v>5102438.2619923847</v>
      </c>
      <c r="C248" s="11">
        <f>C197*C146*Předpoklady!C$65</f>
        <v>5407745.6277220333</v>
      </c>
      <c r="D248" s="11">
        <f>D197*D146*Předpoklady!D$65</f>
        <v>5847751.0994517077</v>
      </c>
      <c r="E248" s="11">
        <f>E197*E146*Předpoklady!E$65</f>
        <v>6419600.6587201096</v>
      </c>
      <c r="F248" s="11">
        <f>F197*F146*Předpoklady!F$65</f>
        <v>7063046.4796708617</v>
      </c>
      <c r="G248" s="11">
        <f>G197*G146*Předpoklady!G$65</f>
        <v>7858767.389311566</v>
      </c>
      <c r="H248" s="11">
        <f>H197*H146*Předpoklady!H$65</f>
        <v>8797120.418871982</v>
      </c>
      <c r="I248" s="11">
        <f>I197*I146*Předpoklady!I$65</f>
        <v>9670718.6647604909</v>
      </c>
      <c r="J248" s="11">
        <f>J197*J146*Předpoklady!J$65</f>
        <v>10714150.699246744</v>
      </c>
      <c r="K248" s="11">
        <f>K197*K146*Předpoklady!K$65</f>
        <v>12088001.417943234</v>
      </c>
      <c r="L248" s="11">
        <f>L197*L146*Předpoklady!L$65</f>
        <v>13364378.494067581</v>
      </c>
      <c r="M248" s="11">
        <f>M197*M146*Předpoklady!M$65</f>
        <v>14440996.312415518</v>
      </c>
      <c r="N248" s="11">
        <f>N197*N146*Předpoklady!N$65</f>
        <v>15576657.944667626</v>
      </c>
      <c r="O248" s="11">
        <f>O197*O146*Předpoklady!O$65</f>
        <v>16634515.296880983</v>
      </c>
      <c r="P248" s="11">
        <f>P197*P146*Předpoklady!P$65</f>
        <v>17450867.3786484</v>
      </c>
      <c r="Q248" s="11">
        <f>Q197*Q146*Předpoklady!Q$65</f>
        <v>18275792.790686559</v>
      </c>
      <c r="R248" s="11">
        <f>R197*R146*Předpoklady!R$65</f>
        <v>19219676.752972726</v>
      </c>
      <c r="S248" s="11">
        <f>S197*S146*Předpoklady!S$65</f>
        <v>20205607.537720278</v>
      </c>
      <c r="T248" s="11">
        <f>T197*T146*Předpoklady!T$65</f>
        <v>21114170.254455622</v>
      </c>
      <c r="U248" s="11">
        <f>U197*U146*Předpoklady!U$65</f>
        <v>21930132.780100524</v>
      </c>
      <c r="V248" s="11">
        <f>V197*V146*Předpoklady!V$65</f>
        <v>22607512.224530973</v>
      </c>
      <c r="W248" s="11">
        <f>W197*W146*Předpoklady!W$65</f>
        <v>23021705.13821217</v>
      </c>
      <c r="X248" s="12">
        <f>X197*X146*Předpoklady!X$65</f>
        <v>23308119.75011963</v>
      </c>
    </row>
    <row r="249" spans="1:24" x14ac:dyDescent="0.2">
      <c r="A249" s="15" t="s">
        <v>17</v>
      </c>
      <c r="B249" s="62">
        <f t="shared" si="66"/>
        <v>3115965.6993765091</v>
      </c>
      <c r="C249" s="11">
        <f>C198*C147*Předpoklady!C$65</f>
        <v>3291783.3227889361</v>
      </c>
      <c r="D249" s="11">
        <f>D198*D147*Předpoklady!D$65</f>
        <v>3457712.7751322729</v>
      </c>
      <c r="E249" s="11">
        <f>E198*E147*Předpoklady!E$65</f>
        <v>3609657.7423698911</v>
      </c>
      <c r="F249" s="11">
        <f>F198*F147*Předpoklady!F$65</f>
        <v>3781608.3659503814</v>
      </c>
      <c r="G249" s="11">
        <f>G198*G147*Předpoklady!G$65</f>
        <v>4010840.2843234316</v>
      </c>
      <c r="H249" s="11">
        <f>H198*H147*Předpoklady!H$65</f>
        <v>4325459.974539618</v>
      </c>
      <c r="I249" s="11">
        <f>I198*I147*Předpoklady!I$65</f>
        <v>4764467.6280678185</v>
      </c>
      <c r="J249" s="11">
        <f>J198*J147*Předpoklady!J$65</f>
        <v>5323445.7446865495</v>
      </c>
      <c r="K249" s="11">
        <f>K198*K147*Předpoklady!K$65</f>
        <v>5951290.9586686809</v>
      </c>
      <c r="L249" s="11">
        <f>L198*L147*Předpoklady!L$65</f>
        <v>6728573.4172437033</v>
      </c>
      <c r="M249" s="11">
        <f>M198*M147*Předpoklady!M$65</f>
        <v>7651728.1574190184</v>
      </c>
      <c r="N249" s="11">
        <f>N198*N147*Předpoklady!N$65</f>
        <v>8533744.8461258281</v>
      </c>
      <c r="O249" s="11">
        <f>O198*O147*Předpoklady!O$65</f>
        <v>9607118.2682984099</v>
      </c>
      <c r="P249" s="11">
        <f>P198*P147*Předpoklady!P$65</f>
        <v>11025943.603080727</v>
      </c>
      <c r="Q249" s="11">
        <f>Q198*Q147*Předpoklady!Q$65</f>
        <v>12386693.239744844</v>
      </c>
      <c r="R249" s="11">
        <f>R198*R147*Předpoklady!R$65</f>
        <v>13586742.774851158</v>
      </c>
      <c r="S249" s="11">
        <f>S198*S147*Předpoklady!S$65</f>
        <v>14857180.895819729</v>
      </c>
      <c r="T249" s="11">
        <f>T198*T147*Předpoklady!T$65</f>
        <v>16097600.293485941</v>
      </c>
      <c r="U249" s="11">
        <f>U198*U147*Předpoklady!U$65</f>
        <v>17160585.192261051</v>
      </c>
      <c r="V249" s="11">
        <f>V198*V147*Předpoklady!V$65</f>
        <v>18247836.503247246</v>
      </c>
      <c r="W249" s="11">
        <f>W198*W147*Předpoklady!W$65</f>
        <v>19459922.322498608</v>
      </c>
      <c r="X249" s="12">
        <f>X198*X147*Předpoklady!X$65</f>
        <v>20739156.26172258</v>
      </c>
    </row>
    <row r="250" spans="1:24" x14ac:dyDescent="0.2">
      <c r="A250" s="15" t="s">
        <v>18</v>
      </c>
      <c r="B250" s="62">
        <f t="shared" si="66"/>
        <v>2268147.7101471378</v>
      </c>
      <c r="C250" s="11">
        <f>C199*C148*Předpoklady!C$65</f>
        <v>2485867.0854728599</v>
      </c>
      <c r="D250" s="11">
        <f>D199*D148*Předpoklady!D$65</f>
        <v>2761466.8329385961</v>
      </c>
      <c r="E250" s="11">
        <f>E199*E148*Předpoklady!E$65</f>
        <v>3053365.1141384654</v>
      </c>
      <c r="F250" s="11">
        <f>F199*F148*Předpoklady!F$65</f>
        <v>3350637.5968641019</v>
      </c>
      <c r="G250" s="11">
        <f>G199*G148*Předpoklady!G$65</f>
        <v>3632521.5828181896</v>
      </c>
      <c r="H250" s="11">
        <f>H199*H148*Předpoklady!H$65</f>
        <v>3894078.5575166428</v>
      </c>
      <c r="I250" s="11">
        <f>I199*I148*Předpoklady!I$65</f>
        <v>4149673.5265111662</v>
      </c>
      <c r="J250" s="11">
        <f>J199*J148*Předpoklady!J$65</f>
        <v>4411591.1495256079</v>
      </c>
      <c r="K250" s="11">
        <f>K199*K148*Předpoklady!K$65</f>
        <v>4713320.4568471089</v>
      </c>
      <c r="L250" s="11">
        <f>L199*L148*Předpoklady!L$65</f>
        <v>5103805.0905627906</v>
      </c>
      <c r="M250" s="11">
        <f>M199*M148*Předpoklady!M$65</f>
        <v>5620983.9534209911</v>
      </c>
      <c r="N250" s="11">
        <f>N199*N148*Předpoklady!N$65</f>
        <v>6328269.9330502572</v>
      </c>
      <c r="O250" s="11">
        <f>O199*O148*Předpoklady!O$65</f>
        <v>7218354.204378386</v>
      </c>
      <c r="P250" s="11">
        <f>P199*P148*Předpoklady!P$65</f>
        <v>8218416.0317146359</v>
      </c>
      <c r="Q250" s="11">
        <f>Q199*Q148*Předpoklady!Q$65</f>
        <v>9472655.797091784</v>
      </c>
      <c r="R250" s="11">
        <f>R199*R148*Předpoklady!R$65</f>
        <v>10982323.501765434</v>
      </c>
      <c r="S250" s="11">
        <f>S199*S148*Předpoklady!S$65</f>
        <v>12455554.250110937</v>
      </c>
      <c r="T250" s="11">
        <f>T199*T148*Předpoklady!T$65</f>
        <v>14289264.338568874</v>
      </c>
      <c r="U250" s="11">
        <f>U199*U148*Předpoklady!U$65</f>
        <v>16718671.316142945</v>
      </c>
      <c r="V250" s="11">
        <f>V199*V148*Předpoklady!V$65</f>
        <v>19077216.447143719</v>
      </c>
      <c r="W250" s="11">
        <f>W199*W148*Předpoklady!W$65</f>
        <v>21197049.510126311</v>
      </c>
      <c r="X250" s="12">
        <f>X199*X148*Předpoklady!X$65</f>
        <v>23433672.654716738</v>
      </c>
    </row>
    <row r="251" spans="1:24" x14ac:dyDescent="0.2">
      <c r="A251" s="15" t="s">
        <v>19</v>
      </c>
      <c r="B251" s="62">
        <f t="shared" si="66"/>
        <v>790997.39344747644</v>
      </c>
      <c r="C251" s="11">
        <f>C200*C149*Předpoklady!C$65</f>
        <v>930030.62104425067</v>
      </c>
      <c r="D251" s="11">
        <f>D200*D149*Předpoklady!D$65</f>
        <v>1051793.2212377177</v>
      </c>
      <c r="E251" s="11">
        <f>E200*E149*Předpoklady!E$65</f>
        <v>1164312.1771233527</v>
      </c>
      <c r="F251" s="11">
        <f>F200*F149*Předpoklady!F$65</f>
        <v>1283109.3716639576</v>
      </c>
      <c r="G251" s="11">
        <f>G200*G149*Předpoklady!G$65</f>
        <v>1420824.0764686433</v>
      </c>
      <c r="H251" s="11">
        <f>H200*H149*Předpoklady!H$65</f>
        <v>1578736.0910609551</v>
      </c>
      <c r="I251" s="11">
        <f>I200*I149*Předpoklady!I$65</f>
        <v>1767251.9551688025</v>
      </c>
      <c r="J251" s="11">
        <f>J200*J149*Předpoklady!J$65</f>
        <v>1978544.1823119868</v>
      </c>
      <c r="K251" s="11">
        <f>K200*K149*Předpoklady!K$65</f>
        <v>2193271.5496465969</v>
      </c>
      <c r="L251" s="11">
        <f>L200*L149*Předpoklady!L$65</f>
        <v>2397419.1272834628</v>
      </c>
      <c r="M251" s="11">
        <f>M200*M149*Předpoklady!M$65</f>
        <v>2589891.0644410704</v>
      </c>
      <c r="N251" s="11">
        <f>N200*N149*Předpoklady!N$65</f>
        <v>2786769.2413612171</v>
      </c>
      <c r="O251" s="11">
        <f>O200*O149*Předpoklady!O$65</f>
        <v>2999137.4476013603</v>
      </c>
      <c r="P251" s="11">
        <f>P200*P149*Předpoklady!P$65</f>
        <v>3252045.9922365854</v>
      </c>
      <c r="Q251" s="11">
        <f>Q200*Q149*Předpoklady!Q$65</f>
        <v>3581668.071289239</v>
      </c>
      <c r="R251" s="11">
        <f>R200*R149*Předpoklady!R$65</f>
        <v>4014777.2832833468</v>
      </c>
      <c r="S251" s="11">
        <f>S200*S149*Předpoklady!S$65</f>
        <v>4606480.4950167444</v>
      </c>
      <c r="T251" s="11">
        <f>T200*T149*Předpoklady!T$65</f>
        <v>5339771.0671892567</v>
      </c>
      <c r="U251" s="11">
        <f>U200*U149*Předpoklady!U$65</f>
        <v>6145982.036250446</v>
      </c>
      <c r="V251" s="11">
        <f>V200*V149*Předpoklady!V$65</f>
        <v>7169598.7355568381</v>
      </c>
      <c r="W251" s="11">
        <f>W200*W149*Předpoklady!W$65</f>
        <v>8409223.496006472</v>
      </c>
      <c r="X251" s="12">
        <f>X200*X149*Předpoklady!X$65</f>
        <v>9601725.0497501139</v>
      </c>
    </row>
    <row r="252" spans="1:24" x14ac:dyDescent="0.2">
      <c r="A252" s="15" t="s">
        <v>20</v>
      </c>
      <c r="B252" s="62">
        <f t="shared" si="66"/>
        <v>123145.80117745724</v>
      </c>
      <c r="C252" s="11">
        <f>C201*C150*Předpoklady!C$65</f>
        <v>125421.36158311849</v>
      </c>
      <c r="D252" s="11">
        <f>D201*D150*Předpoklady!D$65</f>
        <v>147945.4567982064</v>
      </c>
      <c r="E252" s="11">
        <f>E201*E150*Předpoklady!E$65</f>
        <v>194261.64541153988</v>
      </c>
      <c r="F252" s="11">
        <f>F201*F150*Předpoklady!F$65</f>
        <v>247164.43523762104</v>
      </c>
      <c r="G252" s="11">
        <f>G201*G150*Předpoklady!G$65</f>
        <v>299717.27192010538</v>
      </c>
      <c r="H252" s="11">
        <f>H201*H150*Předpoklady!H$65</f>
        <v>350233.39360778598</v>
      </c>
      <c r="I252" s="11">
        <f>I201*I150*Předpoklady!I$65</f>
        <v>396749.47339785309</v>
      </c>
      <c r="J252" s="11">
        <f>J201*J150*Předpoklady!J$65</f>
        <v>445079.59514038317</v>
      </c>
      <c r="K252" s="11">
        <f>K201*K150*Předpoklady!K$65</f>
        <v>499086.97365924681</v>
      </c>
      <c r="L252" s="11">
        <f>L201*L150*Předpoklady!L$65</f>
        <v>562597.89348797151</v>
      </c>
      <c r="M252" s="11">
        <f>M201*M150*Předpoklady!M$65</f>
        <v>634797.77611199394</v>
      </c>
      <c r="N252" s="11">
        <f>N201*N150*Předpoklady!N$65</f>
        <v>720828.38081276533</v>
      </c>
      <c r="O252" s="11">
        <f>O201*O150*Předpoklady!O$65</f>
        <v>817691.54769751034</v>
      </c>
      <c r="P252" s="11">
        <f>P201*P150*Předpoklady!P$65</f>
        <v>916301.93745719804</v>
      </c>
      <c r="Q252" s="11">
        <f>Q201*Q150*Předpoklady!Q$65</f>
        <v>1011803.0677313491</v>
      </c>
      <c r="R252" s="11">
        <f>R201*R150*Předpoklady!R$65</f>
        <v>1104772.0334338786</v>
      </c>
      <c r="S252" s="11">
        <f>S201*S150*Předpoklady!S$65</f>
        <v>1205650.626682682</v>
      </c>
      <c r="T252" s="11">
        <f>T201*T150*Předpoklady!T$65</f>
        <v>1319255.8772822085</v>
      </c>
      <c r="U252" s="11">
        <f>U201*U150*Předpoklady!U$65</f>
        <v>1454391.8371956912</v>
      </c>
      <c r="V252" s="11">
        <f>V201*V150*Předpoklady!V$65</f>
        <v>1628916.2623057431</v>
      </c>
      <c r="W252" s="11">
        <f>W201*W150*Předpoklady!W$65</f>
        <v>1853901.3166711766</v>
      </c>
      <c r="X252" s="12">
        <f>X201*X150*Předpoklady!X$65</f>
        <v>2160476.4712908515</v>
      </c>
    </row>
    <row r="253" spans="1:24" x14ac:dyDescent="0.2">
      <c r="A253" s="15" t="s">
        <v>21</v>
      </c>
      <c r="B253" s="63">
        <f t="shared" si="66"/>
        <v>3294.9361475409837</v>
      </c>
      <c r="C253" s="48">
        <f>C202*C151*Předpoklady!C$65</f>
        <v>3515.0965728457672</v>
      </c>
      <c r="D253" s="48">
        <f>D202*D151*Předpoklady!D$65</f>
        <v>3747.7460588419362</v>
      </c>
      <c r="E253" s="48">
        <f>E202*E151*Předpoklady!E$65</f>
        <v>3993.5982594616321</v>
      </c>
      <c r="F253" s="48">
        <f>F202*F151*Předpoklady!F$65</f>
        <v>4253.7393011977747</v>
      </c>
      <c r="G253" s="48">
        <f>G202*G151*Předpoklady!G$65</f>
        <v>4530.3359598786419</v>
      </c>
      <c r="H253" s="48">
        <f>H202*H151*Předpoklady!H$65</f>
        <v>4825.5457728250922</v>
      </c>
      <c r="I253" s="48">
        <f>I202*I151*Předpoklady!I$65</f>
        <v>5140.3034203290072</v>
      </c>
      <c r="J253" s="48">
        <f>J202*J151*Předpoklady!J$65</f>
        <v>5474.6742355403439</v>
      </c>
      <c r="K253" s="48">
        <f>K202*K151*Předpoklady!K$65</f>
        <v>5829.0094617062559</v>
      </c>
      <c r="L253" s="48">
        <f>L202*L151*Předpoklady!L$65</f>
        <v>6205.6058935920728</v>
      </c>
      <c r="M253" s="48">
        <f>M202*M151*Předpoklady!M$65</f>
        <v>6607.9401437329725</v>
      </c>
      <c r="N253" s="48">
        <f>N202*N151*Předpoklady!N$65</f>
        <v>7037.7331586695054</v>
      </c>
      <c r="O253" s="48">
        <f>O202*O151*Předpoklady!O$65</f>
        <v>7496.6388596247843</v>
      </c>
      <c r="P253" s="48">
        <f>P202*P151*Předpoklady!P$65</f>
        <v>7988.7250329901681</v>
      </c>
      <c r="Q253" s="48">
        <f>Q202*Q151*Předpoklady!Q$65</f>
        <v>8517.6020169381554</v>
      </c>
      <c r="R253" s="48">
        <f>R202*R151*Předpoklady!R$65</f>
        <v>9087.3696601959418</v>
      </c>
      <c r="S253" s="48">
        <f>S202*S151*Předpoklady!S$65</f>
        <v>9700.6266326280856</v>
      </c>
      <c r="T253" s="48">
        <f>T202*T151*Předpoklady!T$65</f>
        <v>10352.555610901487</v>
      </c>
      <c r="U253" s="48">
        <f>U202*U151*Předpoklady!U$65</f>
        <v>11045.417454282815</v>
      </c>
      <c r="V253" s="48">
        <f>V202*V151*Předpoklady!V$65</f>
        <v>11788.436545422195</v>
      </c>
      <c r="W253" s="48">
        <f>W202*W151*Předpoklady!W$65</f>
        <v>12588.911156934684</v>
      </c>
      <c r="X253" s="64">
        <f>X202*X151*Předpoklady!X$65</f>
        <v>13451.310320391623</v>
      </c>
    </row>
    <row r="254" spans="1:24" x14ac:dyDescent="0.2">
      <c r="A254" s="16" t="s">
        <v>24</v>
      </c>
      <c r="B254" s="67">
        <f>SUM(B233:B253)</f>
        <v>139970143.36431497</v>
      </c>
      <c r="C254" s="67">
        <f t="shared" ref="C254:X254" si="67">SUM(C233:C253)</f>
        <v>147874405.49476099</v>
      </c>
      <c r="D254" s="67">
        <f t="shared" si="67"/>
        <v>156301033.13647422</v>
      </c>
      <c r="E254" s="67">
        <f t="shared" si="67"/>
        <v>165194010.26577607</v>
      </c>
      <c r="F254" s="67">
        <f t="shared" si="67"/>
        <v>174570144.57519326</v>
      </c>
      <c r="G254" s="67">
        <f t="shared" si="67"/>
        <v>184461790.99151289</v>
      </c>
      <c r="H254" s="67">
        <f t="shared" si="67"/>
        <v>194882144.90883443</v>
      </c>
      <c r="I254" s="67">
        <f t="shared" si="67"/>
        <v>205837358.80399197</v>
      </c>
      <c r="J254" s="67">
        <f t="shared" si="67"/>
        <v>217402195.91385055</v>
      </c>
      <c r="K254" s="67">
        <f t="shared" si="67"/>
        <v>229678813.28528878</v>
      </c>
      <c r="L254" s="67">
        <f t="shared" si="67"/>
        <v>242652649.07087368</v>
      </c>
      <c r="M254" s="67">
        <f t="shared" si="67"/>
        <v>256273308.68979388</v>
      </c>
      <c r="N254" s="67">
        <f t="shared" si="67"/>
        <v>270672887.98029178</v>
      </c>
      <c r="O254" s="67">
        <f t="shared" si="67"/>
        <v>285884847.77688372</v>
      </c>
      <c r="P254" s="67">
        <f t="shared" si="67"/>
        <v>301901036.30304384</v>
      </c>
      <c r="Q254" s="67">
        <f t="shared" si="67"/>
        <v>318893343.47163492</v>
      </c>
      <c r="R254" s="67">
        <f t="shared" si="67"/>
        <v>336929652.64348751</v>
      </c>
      <c r="S254" s="67">
        <f t="shared" si="67"/>
        <v>356055967.13137162</v>
      </c>
      <c r="T254" s="67">
        <f t="shared" si="67"/>
        <v>376460190.40662831</v>
      </c>
      <c r="U254" s="67">
        <f t="shared" si="67"/>
        <v>398219732.86712992</v>
      </c>
      <c r="V254" s="67">
        <f t="shared" si="67"/>
        <v>421197115.09297353</v>
      </c>
      <c r="W254" s="67">
        <f t="shared" si="67"/>
        <v>445293569.30932647</v>
      </c>
      <c r="X254" s="67">
        <f t="shared" si="67"/>
        <v>470533785.26439565</v>
      </c>
    </row>
    <row r="255" spans="1:24" x14ac:dyDescent="0.2">
      <c r="A255" s="14" t="s">
        <v>24</v>
      </c>
      <c r="B255" s="27">
        <f>B230+B254</f>
        <v>276687214.43038678</v>
      </c>
      <c r="C255" s="27">
        <f t="shared" ref="C255:X255" si="68">C230+C254</f>
        <v>291857270.24802119</v>
      </c>
      <c r="D255" s="27">
        <f t="shared" si="68"/>
        <v>307665092.70906711</v>
      </c>
      <c r="E255" s="27">
        <f t="shared" si="68"/>
        <v>324275801.34855914</v>
      </c>
      <c r="F255" s="27">
        <f t="shared" si="68"/>
        <v>341683443.64342844</v>
      </c>
      <c r="G255" s="27">
        <f t="shared" si="68"/>
        <v>359910392.18771112</v>
      </c>
      <c r="H255" s="27">
        <f t="shared" si="68"/>
        <v>378954726.79872429</v>
      </c>
      <c r="I255" s="27">
        <f t="shared" si="68"/>
        <v>398950005.71388435</v>
      </c>
      <c r="J255" s="27">
        <f t="shared" si="68"/>
        <v>420029764.58206481</v>
      </c>
      <c r="K255" s="27">
        <f t="shared" si="68"/>
        <v>442256026.53934455</v>
      </c>
      <c r="L255" s="27">
        <f t="shared" si="68"/>
        <v>465666261.2775417</v>
      </c>
      <c r="M255" s="27">
        <f t="shared" si="68"/>
        <v>490261875.94503921</v>
      </c>
      <c r="N255" s="27">
        <f t="shared" si="68"/>
        <v>516304824.93412954</v>
      </c>
      <c r="O255" s="27">
        <f t="shared" si="68"/>
        <v>543950749.54950118</v>
      </c>
      <c r="P255" s="27">
        <f t="shared" si="68"/>
        <v>573289119.94253993</v>
      </c>
      <c r="Q255" s="27">
        <f t="shared" si="68"/>
        <v>604492452.56915772</v>
      </c>
      <c r="R255" s="27">
        <f t="shared" si="68"/>
        <v>637662271.44453859</v>
      </c>
      <c r="S255" s="27">
        <f t="shared" si="68"/>
        <v>672978724.95187414</v>
      </c>
      <c r="T255" s="27">
        <f t="shared" si="68"/>
        <v>710454497.88408828</v>
      </c>
      <c r="U255" s="27">
        <f t="shared" si="68"/>
        <v>750232876.9881165</v>
      </c>
      <c r="V255" s="27">
        <f t="shared" si="68"/>
        <v>792446487.1404295</v>
      </c>
      <c r="W255" s="27">
        <f t="shared" si="68"/>
        <v>837241921.28776836</v>
      </c>
      <c r="X255" s="27">
        <f t="shared" si="68"/>
        <v>884836996.31558228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7" ht="14.25" x14ac:dyDescent="0.2">
      <c r="A1" s="5" t="s">
        <v>75</v>
      </c>
    </row>
    <row r="2" spans="1:7" x14ac:dyDescent="0.2">
      <c r="A2" s="2" t="s">
        <v>43</v>
      </c>
    </row>
    <row r="4" spans="1:7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7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7" x14ac:dyDescent="0.2">
      <c r="A6" s="15" t="s">
        <v>1</v>
      </c>
      <c r="B6" s="47">
        <v>5700208.9699999997</v>
      </c>
      <c r="C6" s="47">
        <v>1882</v>
      </c>
      <c r="D6" s="12">
        <f>IFERROR(B6/C6,"")</f>
        <v>3028.8039160467588</v>
      </c>
      <c r="E6" s="12">
        <f>C6/POJ_VZP!B6*100000</f>
        <v>1251.6543518598573</v>
      </c>
      <c r="F6" s="12">
        <f>E6*ČSÚ!B6/100000</f>
        <v>3619.1084922287027</v>
      </c>
      <c r="G6" s="12">
        <f>F6*D6</f>
        <v>10961569.973860376</v>
      </c>
    </row>
    <row r="7" spans="1:7" x14ac:dyDescent="0.2">
      <c r="A7" s="15" t="s">
        <v>2</v>
      </c>
      <c r="B7" s="47">
        <v>15231390.940000005</v>
      </c>
      <c r="C7" s="47">
        <v>4415</v>
      </c>
      <c r="D7" s="12">
        <f t="shared" ref="D7:D27" si="0">IFERROR(B7/C7,"")</f>
        <v>3449.9186727066831</v>
      </c>
      <c r="E7" s="12">
        <f>C7/POJ_VZP!B7*100000</f>
        <v>3060.5524938477001</v>
      </c>
      <c r="F7" s="12">
        <f>E7*ČSÚ!B7/100000</f>
        <v>9066.5807077744266</v>
      </c>
      <c r="G7" s="12">
        <f t="shared" ref="G7:G26" si="1">F7*D7</f>
        <v>31278966.081353169</v>
      </c>
    </row>
    <row r="8" spans="1:7" x14ac:dyDescent="0.2">
      <c r="A8" s="15" t="s">
        <v>3</v>
      </c>
      <c r="B8" s="47">
        <v>11918707.870000003</v>
      </c>
      <c r="C8" s="47">
        <v>2835</v>
      </c>
      <c r="D8" s="12">
        <f t="shared" si="0"/>
        <v>4204.1297601410943</v>
      </c>
      <c r="E8" s="12">
        <f>C8/POJ_VZP!B8*100000</f>
        <v>2153.0773437025337</v>
      </c>
      <c r="F8" s="12">
        <f>E8*ČSÚ!B8/100000</f>
        <v>5958.4477717358295</v>
      </c>
      <c r="G8" s="12">
        <f t="shared" si="1"/>
        <v>25050087.60140099</v>
      </c>
    </row>
    <row r="9" spans="1:7" x14ac:dyDescent="0.2">
      <c r="A9" s="15" t="s">
        <v>4</v>
      </c>
      <c r="B9" s="47">
        <v>8101912.3499999987</v>
      </c>
      <c r="C9" s="47">
        <v>1787</v>
      </c>
      <c r="D9" s="12">
        <f t="shared" si="0"/>
        <v>4533.8065752658076</v>
      </c>
      <c r="E9" s="12">
        <f>C9/POJ_VZP!B9*100000</f>
        <v>1526.8936642884607</v>
      </c>
      <c r="F9" s="12">
        <f>E9*ČSÚ!B9/100000</f>
        <v>3647.168744392703</v>
      </c>
      <c r="G9" s="12">
        <f t="shared" si="1"/>
        <v>16535557.634431576</v>
      </c>
    </row>
    <row r="10" spans="1:7" x14ac:dyDescent="0.2">
      <c r="A10" s="15" t="s">
        <v>5</v>
      </c>
      <c r="B10" s="47">
        <v>7252614.4300000053</v>
      </c>
      <c r="C10" s="47">
        <v>1334</v>
      </c>
      <c r="D10" s="12">
        <f t="shared" si="0"/>
        <v>5436.7424512743664</v>
      </c>
      <c r="E10" s="12">
        <f>C10/POJ_VZP!B10*100000</f>
        <v>937.37044402127708</v>
      </c>
      <c r="F10" s="12">
        <f>E10*ČSÚ!B10/100000</f>
        <v>2456.2152087300528</v>
      </c>
      <c r="G10" s="12">
        <f t="shared" si="1"/>
        <v>13353809.494768407</v>
      </c>
    </row>
    <row r="11" spans="1:7" x14ac:dyDescent="0.2">
      <c r="A11" s="15" t="s">
        <v>6</v>
      </c>
      <c r="B11" s="47">
        <v>10205032.67</v>
      </c>
      <c r="C11" s="47">
        <v>1437</v>
      </c>
      <c r="D11" s="12">
        <f t="shared" si="0"/>
        <v>7101.62329157968</v>
      </c>
      <c r="E11" s="12">
        <f>C11/POJ_VZP!B11*100000</f>
        <v>732.0502501299045</v>
      </c>
      <c r="F11" s="12">
        <f>E11*ČSÚ!B11/100000</f>
        <v>2525.8698432994734</v>
      </c>
      <c r="G11" s="12">
        <f t="shared" si="1"/>
        <v>17937776.110674255</v>
      </c>
    </row>
    <row r="12" spans="1:7" x14ac:dyDescent="0.2">
      <c r="A12" s="15" t="s">
        <v>7</v>
      </c>
      <c r="B12" s="47">
        <v>11221064.439999998</v>
      </c>
      <c r="C12" s="47">
        <v>1549</v>
      </c>
      <c r="D12" s="12">
        <f t="shared" si="0"/>
        <v>7244.0700064557768</v>
      </c>
      <c r="E12" s="12">
        <f>C12/POJ_VZP!B12*100000</f>
        <v>725.89412911449347</v>
      </c>
      <c r="F12" s="12">
        <f>E12*ČSÚ!B12/100000</f>
        <v>2712.3070429069503</v>
      </c>
      <c r="G12" s="12">
        <f t="shared" si="1"/>
        <v>19648142.097821001</v>
      </c>
    </row>
    <row r="13" spans="1:7" x14ac:dyDescent="0.2">
      <c r="A13" s="15" t="s">
        <v>8</v>
      </c>
      <c r="B13" s="47">
        <v>13795217.54999999</v>
      </c>
      <c r="C13" s="47">
        <v>1867</v>
      </c>
      <c r="D13" s="12">
        <f t="shared" si="0"/>
        <v>7388.9756561328277</v>
      </c>
      <c r="E13" s="12">
        <f>C13/POJ_VZP!B13*100000</f>
        <v>801.54556187614048</v>
      </c>
      <c r="F13" s="12">
        <f>E13*ČSÚ!B13/100000</f>
        <v>3316.3226231619628</v>
      </c>
      <c r="G13" s="12">
        <f t="shared" si="1"/>
        <v>24504227.130426306</v>
      </c>
    </row>
    <row r="14" spans="1:7" x14ac:dyDescent="0.2">
      <c r="A14" s="15" t="s">
        <v>9</v>
      </c>
      <c r="B14" s="47">
        <v>14557635.669999991</v>
      </c>
      <c r="C14" s="47">
        <v>1930</v>
      </c>
      <c r="D14" s="12">
        <f t="shared" si="0"/>
        <v>7542.8164093264204</v>
      </c>
      <c r="E14" s="12">
        <f>C14/POJ_VZP!B14*100000</f>
        <v>748.32015695336759</v>
      </c>
      <c r="F14" s="12">
        <f>E14*ČSÚ!B14/100000</f>
        <v>3598.1103946710296</v>
      </c>
      <c r="G14" s="12">
        <f t="shared" si="1"/>
        <v>27139886.127492603</v>
      </c>
    </row>
    <row r="15" spans="1:7" x14ac:dyDescent="0.2">
      <c r="A15" s="15" t="s">
        <v>10</v>
      </c>
      <c r="B15" s="47">
        <v>9484553.4399999995</v>
      </c>
      <c r="C15" s="47">
        <v>1430</v>
      </c>
      <c r="D15" s="12">
        <f t="shared" si="0"/>
        <v>6632.554853146853</v>
      </c>
      <c r="E15" s="12">
        <f>C15/POJ_VZP!B15*100000</f>
        <v>658.65532981129297</v>
      </c>
      <c r="F15" s="12">
        <f>E15*ČSÚ!B15/100000</f>
        <v>2582.3899515911367</v>
      </c>
      <c r="G15" s="12">
        <f t="shared" si="1"/>
        <v>17127843.006143462</v>
      </c>
    </row>
    <row r="16" spans="1:7" x14ac:dyDescent="0.2">
      <c r="A16" s="15" t="s">
        <v>11</v>
      </c>
      <c r="B16" s="47">
        <v>7450165.1399999959</v>
      </c>
      <c r="C16" s="47">
        <v>1201</v>
      </c>
      <c r="D16" s="12">
        <f t="shared" si="0"/>
        <v>6203.3015320566165</v>
      </c>
      <c r="E16" s="12">
        <f>C16/POJ_VZP!B16*100000</f>
        <v>581.23215409185502</v>
      </c>
      <c r="F16" s="12">
        <f>E16*ČSÚ!B16/100000</f>
        <v>2057.5792624497894</v>
      </c>
      <c r="G16" s="12">
        <f t="shared" si="1"/>
        <v>12763784.591082701</v>
      </c>
    </row>
    <row r="17" spans="1:7" x14ac:dyDescent="0.2">
      <c r="A17" s="15" t="s">
        <v>12</v>
      </c>
      <c r="B17" s="47">
        <v>6078578.9099999974</v>
      </c>
      <c r="C17" s="47">
        <v>994</v>
      </c>
      <c r="D17" s="12">
        <f t="shared" si="0"/>
        <v>6115.2705331991929</v>
      </c>
      <c r="E17" s="12">
        <f>C17/POJ_VZP!B17*100000</f>
        <v>533.65402683302636</v>
      </c>
      <c r="F17" s="12">
        <f>E17*ČSÚ!B17/100000</f>
        <v>1662.2122214288395</v>
      </c>
      <c r="G17" s="12">
        <f t="shared" si="1"/>
        <v>10164877.417627353</v>
      </c>
    </row>
    <row r="18" spans="1:7" x14ac:dyDescent="0.2">
      <c r="A18" s="15" t="s">
        <v>13</v>
      </c>
      <c r="B18" s="47">
        <v>4225973.6199999982</v>
      </c>
      <c r="C18" s="47">
        <v>751</v>
      </c>
      <c r="D18" s="12">
        <f t="shared" si="0"/>
        <v>5627.1286551264957</v>
      </c>
      <c r="E18" s="12">
        <f>C18/POJ_VZP!B18*100000</f>
        <v>360.64156742220513</v>
      </c>
      <c r="F18" s="12">
        <f>E18*ČSÚ!B18/100000</f>
        <v>1199.196323953131</v>
      </c>
      <c r="G18" s="12">
        <f t="shared" si="1"/>
        <v>6748031.99763902</v>
      </c>
    </row>
    <row r="19" spans="1:7" x14ac:dyDescent="0.2">
      <c r="A19" s="15" t="s">
        <v>14</v>
      </c>
      <c r="B19" s="47">
        <v>2628130.7700000005</v>
      </c>
      <c r="C19" s="47">
        <v>506</v>
      </c>
      <c r="D19" s="12">
        <f t="shared" si="0"/>
        <v>5193.934328063242</v>
      </c>
      <c r="E19" s="12">
        <f>C19/POJ_VZP!B19*100000</f>
        <v>254.14875236067022</v>
      </c>
      <c r="F19" s="12">
        <f>E19*ČSÚ!B19/100000</f>
        <v>803.87885743560901</v>
      </c>
      <c r="G19" s="12">
        <f t="shared" si="1"/>
        <v>4175293.9932390666</v>
      </c>
    </row>
    <row r="20" spans="1:7" x14ac:dyDescent="0.2">
      <c r="A20" s="15" t="s">
        <v>15</v>
      </c>
      <c r="B20" s="47">
        <v>1881004.2</v>
      </c>
      <c r="C20" s="47">
        <v>461</v>
      </c>
      <c r="D20" s="12">
        <f t="shared" si="0"/>
        <v>4080.2694143167028</v>
      </c>
      <c r="E20" s="12">
        <f>C20/POJ_VZP!B20*100000</f>
        <v>280.16651979701601</v>
      </c>
      <c r="F20" s="12">
        <f>E20*ČSÚ!B20/100000</f>
        <v>711.40302956637993</v>
      </c>
      <c r="G20" s="12">
        <f t="shared" si="1"/>
        <v>2902716.0227919412</v>
      </c>
    </row>
    <row r="21" spans="1:7" x14ac:dyDescent="0.2">
      <c r="A21" s="15" t="s">
        <v>16</v>
      </c>
      <c r="B21" s="47">
        <v>1350869.4</v>
      </c>
      <c r="C21" s="47">
        <v>386</v>
      </c>
      <c r="D21" s="12">
        <f t="shared" si="0"/>
        <v>3499.6616580310879</v>
      </c>
      <c r="E21" s="12">
        <f>C21/POJ_VZP!B21*100000</f>
        <v>382.97450143863477</v>
      </c>
      <c r="F21" s="12">
        <f>E21*ČSÚ!B21/100000</f>
        <v>579.85211826570094</v>
      </c>
      <c r="G21" s="12">
        <f t="shared" si="1"/>
        <v>2029286.2256225813</v>
      </c>
    </row>
    <row r="22" spans="1:7" x14ac:dyDescent="0.2">
      <c r="A22" s="15" t="s">
        <v>17</v>
      </c>
      <c r="B22" s="47">
        <v>691413.36000000022</v>
      </c>
      <c r="C22" s="47">
        <v>250</v>
      </c>
      <c r="D22" s="12">
        <f t="shared" si="0"/>
        <v>2765.653440000001</v>
      </c>
      <c r="E22" s="12">
        <f>C22/POJ_VZP!B22*100000</f>
        <v>425.69857135559459</v>
      </c>
      <c r="F22" s="12">
        <f>E22*ČSÚ!B22/100000</f>
        <v>354.26635108212582</v>
      </c>
      <c r="G22" s="12">
        <f t="shared" si="1"/>
        <v>979777.95254652936</v>
      </c>
    </row>
    <row r="23" spans="1:7" x14ac:dyDescent="0.2">
      <c r="A23" s="15" t="s">
        <v>18</v>
      </c>
      <c r="B23" s="47">
        <v>399654.19999999984</v>
      </c>
      <c r="C23" s="47">
        <v>151</v>
      </c>
      <c r="D23" s="12">
        <f t="shared" si="0"/>
        <v>2646.7165562913897</v>
      </c>
      <c r="E23" s="12">
        <f>C23/POJ_VZP!B23*100000</f>
        <v>441.18506398644308</v>
      </c>
      <c r="F23" s="12">
        <f>E23*ČSÚ!B23/100000</f>
        <v>200.83626482790862</v>
      </c>
      <c r="G23" s="12">
        <f t="shared" si="1"/>
        <v>531556.66722374782</v>
      </c>
    </row>
    <row r="24" spans="1:7" x14ac:dyDescent="0.2">
      <c r="A24" s="15" t="s">
        <v>19</v>
      </c>
      <c r="B24" s="47">
        <v>110094.83999999998</v>
      </c>
      <c r="C24" s="47">
        <v>41</v>
      </c>
      <c r="D24" s="12">
        <f t="shared" si="0"/>
        <v>2685.24</v>
      </c>
      <c r="E24" s="12">
        <f>C24/POJ_VZP!B24*100000</f>
        <v>410.24614768861323</v>
      </c>
      <c r="F24" s="12">
        <f>E24*ČSÚ!B24/100000</f>
        <v>54.253001801080657</v>
      </c>
      <c r="G24" s="12">
        <f t="shared" si="1"/>
        <v>145682.33055633382</v>
      </c>
    </row>
    <row r="25" spans="1:7" x14ac:dyDescent="0.2">
      <c r="A25" s="15" t="s">
        <v>20</v>
      </c>
      <c r="B25" s="47">
        <v>1885.68</v>
      </c>
      <c r="C25" s="47">
        <v>1</v>
      </c>
      <c r="D25" s="12">
        <f t="shared" si="0"/>
        <v>1885.68</v>
      </c>
      <c r="E25" s="12">
        <f>C25/POJ_VZP!B25*100000</f>
        <v>70.126227208976161</v>
      </c>
      <c r="F25" s="12">
        <f>E25*ČSÚ!B25/100000</f>
        <v>1.3215287517531558</v>
      </c>
      <c r="G25" s="12">
        <f t="shared" si="1"/>
        <v>2491.9803366058909</v>
      </c>
    </row>
    <row r="26" spans="1:7" x14ac:dyDescent="0.2">
      <c r="A26" s="15" t="s">
        <v>21</v>
      </c>
      <c r="B26" s="117">
        <f>D50</f>
        <v>374.76</v>
      </c>
      <c r="C26" s="117">
        <v>1</v>
      </c>
      <c r="D26" s="12">
        <f t="shared" si="0"/>
        <v>374.76</v>
      </c>
      <c r="E26" s="12">
        <f>C26/POJ_VZP!B26*100000</f>
        <v>2000</v>
      </c>
      <c r="F26" s="12">
        <f>E26*ČSÚ!B26/100000</f>
        <v>3.27</v>
      </c>
      <c r="G26" s="12">
        <f t="shared" si="1"/>
        <v>1225.4651999999999</v>
      </c>
    </row>
    <row r="27" spans="1:7" s="3" customFormat="1" x14ac:dyDescent="0.2">
      <c r="A27" s="16" t="s">
        <v>24</v>
      </c>
      <c r="B27" s="18">
        <f>SUM(B6:B26)</f>
        <v>132286483.21000001</v>
      </c>
      <c r="C27" s="18">
        <f>SUM(C6:C26)</f>
        <v>25209</v>
      </c>
      <c r="D27" s="18">
        <f t="shared" si="0"/>
        <v>5247.5894803443216</v>
      </c>
      <c r="E27" s="18">
        <f>C27/POJ_VZP!B27*100000</f>
        <v>847.85780446903698</v>
      </c>
      <c r="F27" s="18">
        <f>SUM(F6:F26)</f>
        <v>47110.589740054587</v>
      </c>
      <c r="G27" s="18">
        <f>SUM(G6:G26)</f>
        <v>243982589.90223807</v>
      </c>
    </row>
    <row r="28" spans="1:7" s="4" customFormat="1" x14ac:dyDescent="0.2">
      <c r="A28" s="6" t="s">
        <v>22</v>
      </c>
      <c r="B28" s="7" t="str">
        <f>B4</f>
        <v>Náklady VZP</v>
      </c>
      <c r="C28" s="7" t="str">
        <f t="shared" ref="C28:G29" si="2">C4</f>
        <v>Pacienti VZP</v>
      </c>
      <c r="D28" s="7" t="str">
        <f t="shared" si="2"/>
        <v>Náklady VZP</v>
      </c>
      <c r="E28" s="7" t="str">
        <f t="shared" si="2"/>
        <v>Prevalence</v>
      </c>
      <c r="F28" s="7" t="str">
        <f t="shared" si="2"/>
        <v>Pacienti ČR</v>
      </c>
      <c r="G28" s="7" t="str">
        <f t="shared" si="2"/>
        <v>Náklady ČR</v>
      </c>
    </row>
    <row r="29" spans="1:7" x14ac:dyDescent="0.2">
      <c r="A29" s="14" t="s">
        <v>25</v>
      </c>
      <c r="B29" s="23" t="str">
        <f t="shared" ref="B29:F29" si="3">B5</f>
        <v>PUZP (Kč)</v>
      </c>
      <c r="C29" s="23" t="str">
        <f t="shared" si="3"/>
        <v>Počet UOP</v>
      </c>
      <c r="D29" s="23" t="str">
        <f t="shared" si="3"/>
        <v>1 UOP (Kč)</v>
      </c>
      <c r="E29" s="24" t="str">
        <f t="shared" si="3"/>
        <v>na 100 tis. poj.</v>
      </c>
      <c r="F29" s="24" t="str">
        <f t="shared" si="3"/>
        <v>odhad</v>
      </c>
      <c r="G29" s="24" t="str">
        <f t="shared" si="2"/>
        <v>odhad</v>
      </c>
    </row>
    <row r="30" spans="1:7" x14ac:dyDescent="0.2">
      <c r="A30" s="15" t="s">
        <v>1</v>
      </c>
      <c r="B30" s="47">
        <v>2872891.8</v>
      </c>
      <c r="C30" s="47">
        <v>923</v>
      </c>
      <c r="D30" s="12">
        <f>IFERROR(B30/C30,"")</f>
        <v>3112.5588299024917</v>
      </c>
      <c r="E30" s="12">
        <f>C30/POJ_VZP!B30*100000</f>
        <v>645.19736888093553</v>
      </c>
      <c r="F30" s="12">
        <f>E30*ČSÚ!B30/100000</f>
        <v>1773.1410871191204</v>
      </c>
      <c r="G30" s="12">
        <f>F30*D30</f>
        <v>5519005.9473755211</v>
      </c>
    </row>
    <row r="31" spans="1:7" x14ac:dyDescent="0.2">
      <c r="A31" s="15" t="s">
        <v>2</v>
      </c>
      <c r="B31" s="47">
        <v>8545982.3699999992</v>
      </c>
      <c r="C31" s="47">
        <v>2337</v>
      </c>
      <c r="D31" s="12">
        <f t="shared" ref="D31:D51" si="4">IFERROR(B31/C31,"")</f>
        <v>3656.8174454428749</v>
      </c>
      <c r="E31" s="12">
        <f>C31/POJ_VZP!B31*100000</f>
        <v>1699.698170842576</v>
      </c>
      <c r="F31" s="12">
        <f>E31*ČSÚ!B31/100000</f>
        <v>4798.6728608313033</v>
      </c>
      <c r="G31" s="12">
        <f t="shared" ref="G31:G50" si="5">F31*D31</f>
        <v>17547870.632461179</v>
      </c>
    </row>
    <row r="32" spans="1:7" x14ac:dyDescent="0.2">
      <c r="A32" s="15" t="s">
        <v>3</v>
      </c>
      <c r="B32" s="47">
        <v>11277922.529999997</v>
      </c>
      <c r="C32" s="47">
        <v>2476</v>
      </c>
      <c r="D32" s="12">
        <f t="shared" si="4"/>
        <v>4554.8960137318245</v>
      </c>
      <c r="E32" s="12">
        <f>C32/POJ_VZP!B32*100000</f>
        <v>1982.9574577139929</v>
      </c>
      <c r="F32" s="12">
        <f>E32*ČSÚ!B32/100000</f>
        <v>5207.1471360840596</v>
      </c>
      <c r="G32" s="12">
        <f t="shared" si="5"/>
        <v>23718013.733064368</v>
      </c>
    </row>
    <row r="33" spans="1:7" x14ac:dyDescent="0.2">
      <c r="A33" s="15" t="s">
        <v>4</v>
      </c>
      <c r="B33" s="47">
        <v>17215113.059999984</v>
      </c>
      <c r="C33" s="47">
        <v>3034</v>
      </c>
      <c r="D33" s="12">
        <f t="shared" si="4"/>
        <v>5674.0649505603114</v>
      </c>
      <c r="E33" s="12">
        <f>C33/POJ_VZP!B33*100000</f>
        <v>2774.1204008485115</v>
      </c>
      <c r="F33" s="12">
        <f>E33*ČSÚ!B33/100000</f>
        <v>6267.6673158510721</v>
      </c>
      <c r="G33" s="12">
        <f t="shared" si="5"/>
        <v>35563151.438642994</v>
      </c>
    </row>
    <row r="34" spans="1:7" x14ac:dyDescent="0.2">
      <c r="A34" s="15" t="s">
        <v>5</v>
      </c>
      <c r="B34" s="47">
        <v>14631102.619999997</v>
      </c>
      <c r="C34" s="47">
        <v>2190</v>
      </c>
      <c r="D34" s="12">
        <f t="shared" si="4"/>
        <v>6680.8687762557065</v>
      </c>
      <c r="E34" s="12">
        <f>C34/POJ_VZP!B34*100000</f>
        <v>1682.9971181556195</v>
      </c>
      <c r="F34" s="12">
        <f>E34*ČSÚ!B34/100000</f>
        <v>4200.3400576368877</v>
      </c>
      <c r="G34" s="12">
        <f t="shared" si="5"/>
        <v>28061920.740722377</v>
      </c>
    </row>
    <row r="35" spans="1:7" x14ac:dyDescent="0.2">
      <c r="A35" s="15" t="s">
        <v>6</v>
      </c>
      <c r="B35" s="47">
        <v>23828518.839999992</v>
      </c>
      <c r="C35" s="47">
        <v>2775</v>
      </c>
      <c r="D35" s="12">
        <f t="shared" si="4"/>
        <v>8586.853636036034</v>
      </c>
      <c r="E35" s="12">
        <f>C35/POJ_VZP!B35*100000</f>
        <v>1586.2944162436547</v>
      </c>
      <c r="F35" s="12">
        <f>E35*ČSÚ!B35/100000</f>
        <v>5206.6941624365481</v>
      </c>
      <c r="G35" s="12">
        <f t="shared" si="5"/>
        <v>44709120.700445868</v>
      </c>
    </row>
    <row r="36" spans="1:7" x14ac:dyDescent="0.2">
      <c r="A36" s="15" t="s">
        <v>7</v>
      </c>
      <c r="B36" s="47">
        <v>24446495.479999982</v>
      </c>
      <c r="C36" s="47">
        <v>2895</v>
      </c>
      <c r="D36" s="12">
        <f t="shared" si="4"/>
        <v>8444.3853126079393</v>
      </c>
      <c r="E36" s="12">
        <f>C36/POJ_VZP!B36*100000</f>
        <v>1578.8182041283781</v>
      </c>
      <c r="F36" s="12">
        <f>E36*ČSÚ!B36/100000</f>
        <v>5544.2964169825218</v>
      </c>
      <c r="G36" s="12">
        <f t="shared" si="5"/>
        <v>46818175.232312031</v>
      </c>
    </row>
    <row r="37" spans="1:7" x14ac:dyDescent="0.2">
      <c r="A37" s="15" t="s">
        <v>8</v>
      </c>
      <c r="B37" s="47">
        <v>26841619.689999983</v>
      </c>
      <c r="C37" s="47">
        <v>3439</v>
      </c>
      <c r="D37" s="12">
        <f t="shared" si="4"/>
        <v>7805.065335853441</v>
      </c>
      <c r="E37" s="12">
        <f>C37/POJ_VZP!B37*100000</f>
        <v>1770.9824601155592</v>
      </c>
      <c r="F37" s="12">
        <f>E37*ČSÚ!B37/100000</f>
        <v>6879.0006050899647</v>
      </c>
      <c r="G37" s="12">
        <f t="shared" si="5"/>
        <v>53691049.168102525</v>
      </c>
    </row>
    <row r="38" spans="1:7" x14ac:dyDescent="0.2">
      <c r="A38" s="15" t="s">
        <v>9</v>
      </c>
      <c r="B38" s="47">
        <v>28477127.429999992</v>
      </c>
      <c r="C38" s="47">
        <v>3902</v>
      </c>
      <c r="D38" s="12">
        <f t="shared" si="4"/>
        <v>7298.0849384930789</v>
      </c>
      <c r="E38" s="12">
        <f>C38/POJ_VZP!B38*100000</f>
        <v>1745.3458933827146</v>
      </c>
      <c r="F38" s="12">
        <f>E38*ČSÚ!B38/100000</f>
        <v>7946.9874623153783</v>
      </c>
      <c r="G38" s="12">
        <f t="shared" si="5"/>
        <v>57997789.505117193</v>
      </c>
    </row>
    <row r="39" spans="1:7" x14ac:dyDescent="0.2">
      <c r="A39" s="15" t="s">
        <v>10</v>
      </c>
      <c r="B39" s="47">
        <v>21988646.599999994</v>
      </c>
      <c r="C39" s="47">
        <v>3107</v>
      </c>
      <c r="D39" s="12">
        <f t="shared" si="4"/>
        <v>7077.131187640809</v>
      </c>
      <c r="E39" s="12">
        <f>C39/POJ_VZP!B39*100000</f>
        <v>1648.6694436337586</v>
      </c>
      <c r="F39" s="12">
        <f>E39*ČSÚ!B39/100000</f>
        <v>6132.761813164946</v>
      </c>
      <c r="G39" s="12">
        <f t="shared" si="5"/>
        <v>43402359.894322239</v>
      </c>
    </row>
    <row r="40" spans="1:7" x14ac:dyDescent="0.2">
      <c r="A40" s="15" t="s">
        <v>11</v>
      </c>
      <c r="B40" s="47">
        <v>17970700.559999984</v>
      </c>
      <c r="C40" s="47">
        <v>2718</v>
      </c>
      <c r="D40" s="12">
        <f t="shared" si="4"/>
        <v>6611.7367770419369</v>
      </c>
      <c r="E40" s="12">
        <f>C40/POJ_VZP!B40*100000</f>
        <v>1485.8629813474449</v>
      </c>
      <c r="F40" s="12">
        <f>E40*ČSÚ!B40/100000</f>
        <v>5081.8594170256501</v>
      </c>
      <c r="G40" s="12">
        <f t="shared" si="5"/>
        <v>33599916.803305387</v>
      </c>
    </row>
    <row r="41" spans="1:7" x14ac:dyDescent="0.2">
      <c r="A41" s="15" t="s">
        <v>12</v>
      </c>
      <c r="B41" s="47">
        <v>14388830.139999993</v>
      </c>
      <c r="C41" s="47">
        <v>2182</v>
      </c>
      <c r="D41" s="12">
        <f t="shared" si="4"/>
        <v>6594.3309532538924</v>
      </c>
      <c r="E41" s="12">
        <f>C41/POJ_VZP!B41*100000</f>
        <v>1270.2811268359987</v>
      </c>
      <c r="F41" s="12">
        <f>E41*ČSÚ!B41/100000</f>
        <v>3957.4020655166996</v>
      </c>
      <c r="G41" s="12">
        <f t="shared" si="5"/>
        <v>26096418.93510766</v>
      </c>
    </row>
    <row r="42" spans="1:7" x14ac:dyDescent="0.2">
      <c r="A42" s="15" t="s">
        <v>13</v>
      </c>
      <c r="B42" s="47">
        <v>9230020.6600000057</v>
      </c>
      <c r="C42" s="47">
        <v>1429</v>
      </c>
      <c r="D42" s="12">
        <f t="shared" si="4"/>
        <v>6459.0767389783105</v>
      </c>
      <c r="E42" s="12">
        <f>C42/POJ_VZP!B42*100000</f>
        <v>688.93035005761169</v>
      </c>
      <c r="F42" s="12">
        <f>E42*ČSÚ!B42/100000</f>
        <v>2454.2902595179899</v>
      </c>
      <c r="G42" s="12">
        <f t="shared" si="5"/>
        <v>15852449.125953689</v>
      </c>
    </row>
    <row r="43" spans="1:7" x14ac:dyDescent="0.2">
      <c r="A43" s="15" t="s">
        <v>14</v>
      </c>
      <c r="B43" s="47">
        <v>5615832.9199999999</v>
      </c>
      <c r="C43" s="47">
        <v>1012</v>
      </c>
      <c r="D43" s="12">
        <f t="shared" si="4"/>
        <v>5549.2420158102768</v>
      </c>
      <c r="E43" s="12">
        <f>C43/POJ_VZP!B43*100000</f>
        <v>464.84495216047253</v>
      </c>
      <c r="F43" s="12">
        <f>E43*ČSÚ!B43/100000</f>
        <v>1701.0652390598373</v>
      </c>
      <c r="G43" s="12">
        <f t="shared" si="5"/>
        <v>9439622.6962252017</v>
      </c>
    </row>
    <row r="44" spans="1:7" x14ac:dyDescent="0.2">
      <c r="A44" s="15" t="s">
        <v>15</v>
      </c>
      <c r="B44" s="47">
        <v>4114646.9199999995</v>
      </c>
      <c r="C44" s="47">
        <v>857</v>
      </c>
      <c r="D44" s="12">
        <f t="shared" si="4"/>
        <v>4801.2216102683778</v>
      </c>
      <c r="E44" s="12">
        <f>C44/POJ_VZP!B44*100000</f>
        <v>416.54515407796248</v>
      </c>
      <c r="F44" s="12">
        <f>E44*ČSÚ!B44/100000</f>
        <v>1357.2936400311073</v>
      </c>
      <c r="G44" s="12">
        <f t="shared" si="5"/>
        <v>6516667.5559971808</v>
      </c>
    </row>
    <row r="45" spans="1:7" x14ac:dyDescent="0.2">
      <c r="A45" s="15" t="s">
        <v>16</v>
      </c>
      <c r="B45" s="47">
        <v>2317469.5700000008</v>
      </c>
      <c r="C45" s="47">
        <v>590</v>
      </c>
      <c r="D45" s="12">
        <f t="shared" si="4"/>
        <v>3927.9145254237301</v>
      </c>
      <c r="E45" s="12">
        <f>C45/POJ_VZP!B45*100000</f>
        <v>400.4588307959628</v>
      </c>
      <c r="F45" s="12">
        <f>E45*ČSÚ!B45/100000</f>
        <v>880.27258350245359</v>
      </c>
      <c r="G45" s="12">
        <f t="shared" si="5"/>
        <v>3457635.4670715607</v>
      </c>
    </row>
    <row r="46" spans="1:7" x14ac:dyDescent="0.2">
      <c r="A46" s="15" t="s">
        <v>17</v>
      </c>
      <c r="B46" s="47">
        <v>1122458.2799999996</v>
      </c>
      <c r="C46" s="47">
        <v>347</v>
      </c>
      <c r="D46" s="12">
        <f t="shared" si="4"/>
        <v>3234.7500864553303</v>
      </c>
      <c r="E46" s="12">
        <f>C46/POJ_VZP!B46*100000</f>
        <v>323.49184744609249</v>
      </c>
      <c r="F46" s="12">
        <f>E46*ČSÚ!B46/100000</f>
        <v>467.95683667856849</v>
      </c>
      <c r="G46" s="12">
        <f t="shared" si="5"/>
        <v>1513723.4179033623</v>
      </c>
    </row>
    <row r="47" spans="1:7" x14ac:dyDescent="0.2">
      <c r="A47" s="15" t="s">
        <v>18</v>
      </c>
      <c r="B47" s="47">
        <v>580082.75999999978</v>
      </c>
      <c r="C47" s="47">
        <v>224</v>
      </c>
      <c r="D47" s="12">
        <f t="shared" si="4"/>
        <v>2589.6551785714278</v>
      </c>
      <c r="E47" s="12">
        <f>C47/POJ_VZP!B47*100000</f>
        <v>299.21722636317492</v>
      </c>
      <c r="F47" s="12">
        <f>E47*ČSÚ!B47/100000</f>
        <v>288.7850177660228</v>
      </c>
      <c r="G47" s="12">
        <f t="shared" si="5"/>
        <v>747853.61675162276</v>
      </c>
    </row>
    <row r="48" spans="1:7" x14ac:dyDescent="0.2">
      <c r="A48" s="15" t="s">
        <v>19</v>
      </c>
      <c r="B48" s="47">
        <v>141699.24</v>
      </c>
      <c r="C48" s="47">
        <v>86</v>
      </c>
      <c r="D48" s="12">
        <f t="shared" si="4"/>
        <v>1647.6655813953487</v>
      </c>
      <c r="E48" s="12">
        <f>C48/POJ_VZP!B48*100000</f>
        <v>286.88661307002036</v>
      </c>
      <c r="F48" s="12">
        <f>E48*ČSÚ!B48/100000</f>
        <v>107.08760049371185</v>
      </c>
      <c r="G48" s="12">
        <f t="shared" si="5"/>
        <v>176444.55352770456</v>
      </c>
    </row>
    <row r="49" spans="1:24" x14ac:dyDescent="0.2">
      <c r="A49" s="15" t="s">
        <v>20</v>
      </c>
      <c r="B49" s="47">
        <v>22871.88</v>
      </c>
      <c r="C49" s="47">
        <v>23</v>
      </c>
      <c r="D49" s="12">
        <f t="shared" si="4"/>
        <v>994.42956521739131</v>
      </c>
      <c r="E49" s="12">
        <f>C49/POJ_VZP!B49*100000</f>
        <v>385.77658503857765</v>
      </c>
      <c r="F49" s="12">
        <f>E49*ČSÚ!B49/100000</f>
        <v>27.675612210667563</v>
      </c>
      <c r="G49" s="12">
        <f t="shared" si="5"/>
        <v>27521.447017779272</v>
      </c>
    </row>
    <row r="50" spans="1:24" x14ac:dyDescent="0.2">
      <c r="A50" s="15" t="s">
        <v>21</v>
      </c>
      <c r="B50" s="47">
        <v>749.52</v>
      </c>
      <c r="C50" s="47">
        <v>2</v>
      </c>
      <c r="D50" s="12">
        <f t="shared" si="4"/>
        <v>374.76</v>
      </c>
      <c r="E50" s="12">
        <f>C50/POJ_VZP!B50*100000</f>
        <v>546.44808743169403</v>
      </c>
      <c r="F50" s="12">
        <f>E50*ČSÚ!B50/100000</f>
        <v>2.6065573770491803</v>
      </c>
      <c r="G50" s="12">
        <f t="shared" si="5"/>
        <v>976.83344262295077</v>
      </c>
    </row>
    <row r="51" spans="1:24" s="3" customFormat="1" x14ac:dyDescent="0.2">
      <c r="A51" s="16" t="s">
        <v>24</v>
      </c>
      <c r="B51" s="18">
        <f>SUM(B30:B50)</f>
        <v>235630782.86999986</v>
      </c>
      <c r="C51" s="18">
        <f>SUM(C30:C50)</f>
        <v>36548</v>
      </c>
      <c r="D51" s="18">
        <f t="shared" si="4"/>
        <v>6447.1594306117941</v>
      </c>
      <c r="E51" s="18">
        <f>C51/POJ_VZP!B51*100000</f>
        <v>1234.4173720906433</v>
      </c>
      <c r="F51" s="18">
        <f>SUM(F30:F50)</f>
        <v>70283.003746691553</v>
      </c>
      <c r="G51" s="18">
        <f>SUM(G30:G50)</f>
        <v>454457687.44487005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3619.1084922287027</v>
      </c>
      <c r="C56" s="60">
        <f>B56*ČSÚ!C56</f>
        <v>3644.291777788123</v>
      </c>
      <c r="D56" s="60">
        <f>C56*ČSÚ!D56</f>
        <v>3646.2193254899867</v>
      </c>
      <c r="E56" s="60">
        <f>D56*ČSÚ!E56</f>
        <v>3626.00510770745</v>
      </c>
      <c r="F56" s="60">
        <f>E56*ČSÚ!F56</f>
        <v>3582.5101189803199</v>
      </c>
      <c r="G56" s="60">
        <f>F56*ČSÚ!G56</f>
        <v>3524.6273634785607</v>
      </c>
      <c r="H56" s="60">
        <f>G56*ČSÚ!H56</f>
        <v>3462.8394463989989</v>
      </c>
      <c r="I56" s="60">
        <f>H56*ČSÚ!I56</f>
        <v>3400.9388804277701</v>
      </c>
      <c r="J56" s="60">
        <f>I56*ČSÚ!J56</f>
        <v>3340.1898364602521</v>
      </c>
      <c r="K56" s="60">
        <f>J56*ČSÚ!K56</f>
        <v>3282.1255910774735</v>
      </c>
      <c r="L56" s="60">
        <f>K56*ČSÚ!L56</f>
        <v>3228.5297517308345</v>
      </c>
      <c r="M56" s="60">
        <f>L56*ČSÚ!M56</f>
        <v>3181.2860582198841</v>
      </c>
      <c r="N56" s="60">
        <f>M56*ČSÚ!N56</f>
        <v>3142.0905021913927</v>
      </c>
      <c r="O56" s="60">
        <f>N56*ČSÚ!O56</f>
        <v>3112.276095530091</v>
      </c>
      <c r="P56" s="60">
        <f>O56*ČSÚ!P56</f>
        <v>3092.8253869021887</v>
      </c>
      <c r="Q56" s="60">
        <f>P56*ČSÚ!Q56</f>
        <v>3084.3954948424125</v>
      </c>
      <c r="R56" s="60">
        <f>Q56*ČSÚ!R56</f>
        <v>3087.3055912104869</v>
      </c>
      <c r="S56" s="60">
        <f>R56*ČSÚ!S56</f>
        <v>3101.4993515605775</v>
      </c>
      <c r="T56" s="60">
        <f>S56*ČSÚ!T56</f>
        <v>3126.3572069885145</v>
      </c>
      <c r="U56" s="60">
        <f>T56*ČSÚ!U56</f>
        <v>3160.4522715331768</v>
      </c>
      <c r="V56" s="60">
        <f>U56*ČSÚ!V56</f>
        <v>3201.4815011871428</v>
      </c>
      <c r="W56" s="60">
        <f>V56*ČSÚ!W56</f>
        <v>3246.4158924189114</v>
      </c>
      <c r="X56" s="61">
        <f>W56*ČSÚ!X56</f>
        <v>3291.8446871196647</v>
      </c>
    </row>
    <row r="57" spans="1:24" x14ac:dyDescent="0.2">
      <c r="A57" s="15" t="s">
        <v>2</v>
      </c>
      <c r="B57" s="62">
        <f t="shared" ref="B57:B76" si="6">F7</f>
        <v>9066.5807077744266</v>
      </c>
      <c r="C57" s="11">
        <f>B57*ČSÚ!C57</f>
        <v>8900.7446708952884</v>
      </c>
      <c r="D57" s="11">
        <f>C57*ČSÚ!D57</f>
        <v>8782.6073446327664</v>
      </c>
      <c r="E57" s="11">
        <f>D57*ČSÚ!E57</f>
        <v>8767.8095733250138</v>
      </c>
      <c r="F57" s="11">
        <f>E57*ČSÚ!F57</f>
        <v>8858.1570829433986</v>
      </c>
      <c r="G57" s="11">
        <f>F57*ČSÚ!G57</f>
        <v>8957.1353505944335</v>
      </c>
      <c r="H57" s="11">
        <f>G57*ČSÚ!H57</f>
        <v>9015.9744722886553</v>
      </c>
      <c r="I57" s="11">
        <f>H57*ČSÚ!I57</f>
        <v>9016.9079407992795</v>
      </c>
      <c r="J57" s="11">
        <f>I57*ČSÚ!J57</f>
        <v>8967.6636511732704</v>
      </c>
      <c r="K57" s="11">
        <f>J57*ČSÚ!K57</f>
        <v>8861.5236906866321</v>
      </c>
      <c r="L57" s="11">
        <f>K57*ČSÚ!L57</f>
        <v>8720.2485875706225</v>
      </c>
      <c r="M57" s="11">
        <f>L57*ČSÚ!M57</f>
        <v>8569.3480468614616</v>
      </c>
      <c r="N57" s="11">
        <f>M57*ČSÚ!N57</f>
        <v>8418.1567536653856</v>
      </c>
      <c r="O57" s="11">
        <f>N57*ČSÚ!O57</f>
        <v>8269.8117742885879</v>
      </c>
      <c r="P57" s="11">
        <f>O57*ČSÚ!P57</f>
        <v>8128.0316800110932</v>
      </c>
      <c r="Q57" s="11">
        <f>P57*ČSÚ!Q57</f>
        <v>7997.1471526116957</v>
      </c>
      <c r="R57" s="11">
        <f>Q57*ČSÚ!R57</f>
        <v>7881.7643235936375</v>
      </c>
      <c r="S57" s="11">
        <f>R57*ČSÚ!S57</f>
        <v>7786.0455443485507</v>
      </c>
      <c r="T57" s="11">
        <f>S57*ČSÚ!T57</f>
        <v>7713.2503032823824</v>
      </c>
      <c r="U57" s="11">
        <f>T57*ČSÚ!U57</f>
        <v>7665.7964368652738</v>
      </c>
      <c r="V57" s="11">
        <f>U57*ČSÚ!V57</f>
        <v>7645.2601296315561</v>
      </c>
      <c r="W57" s="11">
        <f>V57*ČSÚ!W57</f>
        <v>7652.4371252296278</v>
      </c>
      <c r="X57" s="12">
        <f>W57*ČSÚ!X57</f>
        <v>7687.205001559737</v>
      </c>
    </row>
    <row r="58" spans="1:24" x14ac:dyDescent="0.2">
      <c r="A58" s="15" t="s">
        <v>3</v>
      </c>
      <c r="B58" s="62">
        <f t="shared" si="6"/>
        <v>5958.4477717358295</v>
      </c>
      <c r="C58" s="11">
        <f>B58*ČSÚ!C58</f>
        <v>6244.7532315146736</v>
      </c>
      <c r="D58" s="11">
        <f>C58*ČSÚ!D58</f>
        <v>6469.3084330761294</v>
      </c>
      <c r="E58" s="11">
        <f>D58*ČSÚ!E58</f>
        <v>6572.2793570387039</v>
      </c>
      <c r="F58" s="11">
        <f>E58*ČSÚ!F58</f>
        <v>6536.269138465279</v>
      </c>
      <c r="G58" s="11">
        <f>F58*ČSÚ!G58</f>
        <v>6421.8007814873336</v>
      </c>
      <c r="H58" s="11">
        <f>G58*ČSÚ!H58</f>
        <v>6303.3707621969761</v>
      </c>
      <c r="I58" s="11">
        <f>H58*ČSÚ!I58</f>
        <v>6219.1316111246142</v>
      </c>
      <c r="J58" s="11">
        <f>I58*ČSÚ!J58</f>
        <v>6208.8399014217166</v>
      </c>
      <c r="K58" s="11">
        <f>J58*ČSÚ!K58</f>
        <v>6272.4525715414084</v>
      </c>
      <c r="L58" s="11">
        <f>K58*ČSÚ!L58</f>
        <v>6342.1369197703416</v>
      </c>
      <c r="M58" s="11">
        <f>L58*ČSÚ!M58</f>
        <v>6383.6051894100528</v>
      </c>
      <c r="N58" s="11">
        <f>M58*ČSÚ!N58</f>
        <v>6384.3264703201939</v>
      </c>
      <c r="O58" s="11">
        <f>N58*ČSÚ!O58</f>
        <v>6349.7480481803314</v>
      </c>
      <c r="P58" s="11">
        <f>O58*ČSÚ!P58</f>
        <v>6275.1762143811939</v>
      </c>
      <c r="Q58" s="11">
        <f>P58*ČSÚ!Q58</f>
        <v>6175.8762872896332</v>
      </c>
      <c r="R58" s="11">
        <f>Q58*ČSÚ!R58</f>
        <v>6069.8049319521278</v>
      </c>
      <c r="S58" s="11">
        <f>R58*ČSÚ!S58</f>
        <v>5963.5505650404084</v>
      </c>
      <c r="T58" s="11">
        <f>S58*ČSÚ!T58</f>
        <v>5859.2770292848945</v>
      </c>
      <c r="U58" s="11">
        <f>T58*ČSÚ!U58</f>
        <v>5759.6110790449038</v>
      </c>
      <c r="V58" s="11">
        <f>U58*ČSÚ!V58</f>
        <v>5667.610084148494</v>
      </c>
      <c r="W58" s="11">
        <f>V58*ČSÚ!W58</f>
        <v>5586.5036606112199</v>
      </c>
      <c r="X58" s="12">
        <f>W58*ČSÚ!X58</f>
        <v>5519.2199936205152</v>
      </c>
    </row>
    <row r="59" spans="1:24" x14ac:dyDescent="0.2">
      <c r="A59" s="15" t="s">
        <v>4</v>
      </c>
      <c r="B59" s="62">
        <f t="shared" si="6"/>
        <v>3647.168744392703</v>
      </c>
      <c r="C59" s="11">
        <f>B59*ČSÚ!C59</f>
        <v>3703.251548682018</v>
      </c>
      <c r="D59" s="11">
        <f>C59*ČSÚ!D59</f>
        <v>3782.5278677318752</v>
      </c>
      <c r="E59" s="11">
        <f>D59*ČSÚ!E59</f>
        <v>3896.8998376554023</v>
      </c>
      <c r="F59" s="11">
        <f>E59*ČSÚ!F59</f>
        <v>4064.4687828427395</v>
      </c>
      <c r="G59" s="11">
        <f>F59*ČSÚ!G59</f>
        <v>4274.2105310377237</v>
      </c>
      <c r="H59" s="11">
        <f>G59*ČSÚ!H59</f>
        <v>4475.9895287734444</v>
      </c>
      <c r="I59" s="11">
        <f>H59*ČSÚ!I59</f>
        <v>4633.9466783440857</v>
      </c>
      <c r="J59" s="11">
        <f>I59*ČSÚ!J59</f>
        <v>4706.9398299653958</v>
      </c>
      <c r="K59" s="11">
        <f>J59*ČSÚ!K59</f>
        <v>4681.4559747084213</v>
      </c>
      <c r="L59" s="11">
        <f>K59*ČSÚ!L59</f>
        <v>4600.4313624129545</v>
      </c>
      <c r="M59" s="11">
        <f>L59*ČSÚ!M59</f>
        <v>4516.6125347118395</v>
      </c>
      <c r="N59" s="11">
        <f>M59*ČSÚ!N59</f>
        <v>4457.0407783996252</v>
      </c>
      <c r="O59" s="11">
        <f>N59*ČSÚ!O59</f>
        <v>4449.8567437091478</v>
      </c>
      <c r="P59" s="11">
        <f>O59*ČSÚ!P59</f>
        <v>4495.0146238304796</v>
      </c>
      <c r="Q59" s="11">
        <f>P59*ČSÚ!Q59</f>
        <v>4544.4707096167831</v>
      </c>
      <c r="R59" s="11">
        <f>Q59*ČSÚ!R59</f>
        <v>4573.9015849959433</v>
      </c>
      <c r="S59" s="11">
        <f>R59*ČSÚ!S59</f>
        <v>4574.4589011834087</v>
      </c>
      <c r="T59" s="11">
        <f>S59*ČSÚ!T59</f>
        <v>4550.0209680864718</v>
      </c>
      <c r="U59" s="11">
        <f>T59*ČSÚ!U59</f>
        <v>4497.2133507070557</v>
      </c>
      <c r="V59" s="11">
        <f>U59*ČSÚ!V59</f>
        <v>4426.8846285299296</v>
      </c>
      <c r="W59" s="11">
        <f>V59*ČSÚ!W59</f>
        <v>4351.7690947152587</v>
      </c>
      <c r="X59" s="12">
        <f>W59*ČSÚ!X59</f>
        <v>4276.5085060024803</v>
      </c>
    </row>
    <row r="60" spans="1:24" x14ac:dyDescent="0.2">
      <c r="A60" s="15" t="s">
        <v>5</v>
      </c>
      <c r="B60" s="62">
        <f t="shared" si="6"/>
        <v>2456.2152087300528</v>
      </c>
      <c r="C60" s="11">
        <f>B60*ČSÚ!C60</f>
        <v>2354.6276868592468</v>
      </c>
      <c r="D60" s="11">
        <f>C60*ČSÚ!D60</f>
        <v>2305.5235361491918</v>
      </c>
      <c r="E60" s="11">
        <f>D60*ČSÚ!E60</f>
        <v>2297.0731415963401</v>
      </c>
      <c r="F60" s="11">
        <f>E60*ČSÚ!F60</f>
        <v>2304.6845896017926</v>
      </c>
      <c r="G60" s="11">
        <f>F60*ČSÚ!G60</f>
        <v>2319.5840928095108</v>
      </c>
      <c r="H60" s="11">
        <f>G60*ČSÚ!H60</f>
        <v>2350.1798641023652</v>
      </c>
      <c r="I60" s="11">
        <f>H60*ČSÚ!I60</f>
        <v>2398.8668849648307</v>
      </c>
      <c r="J60" s="11">
        <f>I60*ČSÚ!J60</f>
        <v>2468.8884571332201</v>
      </c>
      <c r="K60" s="11">
        <f>J60*ČSÚ!K60</f>
        <v>2571.4789653791286</v>
      </c>
      <c r="L60" s="11">
        <f>K60*ČSÚ!L60</f>
        <v>2699.9127767667042</v>
      </c>
      <c r="M60" s="11">
        <f>L60*ČSÚ!M60</f>
        <v>2823.4582012887081</v>
      </c>
      <c r="N60" s="11">
        <f>M60*ČSÚ!N60</f>
        <v>2920.157336293943</v>
      </c>
      <c r="O60" s="11">
        <f>N60*ČSÚ!O60</f>
        <v>2964.7996036904565</v>
      </c>
      <c r="P60" s="11">
        <f>O60*ČSÚ!P60</f>
        <v>2949.1173961619802</v>
      </c>
      <c r="Q60" s="11">
        <f>P60*ČSÚ!Q60</f>
        <v>2899.4320757766322</v>
      </c>
      <c r="R60" s="11">
        <f>Q60*ČSÚ!R60</f>
        <v>2848.0454280353856</v>
      </c>
      <c r="S60" s="11">
        <f>R60*ČSÚ!S60</f>
        <v>2811.4973544229961</v>
      </c>
      <c r="T60" s="11">
        <f>S60*ČSÚ!T60</f>
        <v>2807.0354711094546</v>
      </c>
      <c r="U60" s="11">
        <f>T60*ČSÚ!U60</f>
        <v>2834.6363438336607</v>
      </c>
      <c r="V60" s="11">
        <f>U60*ČSÚ!V60</f>
        <v>2864.8618538011269</v>
      </c>
      <c r="W60" s="11">
        <f>V60*ČSÚ!W60</f>
        <v>2882.8171846563546</v>
      </c>
      <c r="X60" s="12">
        <f>W60*ČSÚ!X60</f>
        <v>2883.0702746762404</v>
      </c>
    </row>
    <row r="61" spans="1:24" x14ac:dyDescent="0.2">
      <c r="A61" s="15" t="s">
        <v>6</v>
      </c>
      <c r="B61" s="62">
        <f t="shared" si="6"/>
        <v>2525.8698432994734</v>
      </c>
      <c r="C61" s="11">
        <f>B61*ČSÚ!C61</f>
        <v>2476.0648045318853</v>
      </c>
      <c r="D61" s="11">
        <f>C61*ČSÚ!D61</f>
        <v>2379.8477799060611</v>
      </c>
      <c r="E61" s="11">
        <f>D61*ČSÚ!E61</f>
        <v>2254.0669059287407</v>
      </c>
      <c r="F61" s="11">
        <f>E61*ČSÚ!F61</f>
        <v>2132.1475970208558</v>
      </c>
      <c r="G61" s="11">
        <f>F61*ČSÚ!G61</f>
        <v>2025.0669466831041</v>
      </c>
      <c r="H61" s="11">
        <f>G61*ČSÚ!H61</f>
        <v>1941.5253721382794</v>
      </c>
      <c r="I61" s="11">
        <f>H61*ČSÚ!I61</f>
        <v>1902.9682854639373</v>
      </c>
      <c r="J61" s="11">
        <f>I61*ČSÚ!J61</f>
        <v>1896.2370834139929</v>
      </c>
      <c r="K61" s="11">
        <f>J61*ČSÚ!K61</f>
        <v>1902.0056393850166</v>
      </c>
      <c r="L61" s="11">
        <f>K61*ČSÚ!L61</f>
        <v>1913.4512450457976</v>
      </c>
      <c r="M61" s="11">
        <f>L61*ČSÚ!M61</f>
        <v>1937.1147693812468</v>
      </c>
      <c r="N61" s="11">
        <f>M61*ČSÚ!N61</f>
        <v>1974.8629405291952</v>
      </c>
      <c r="O61" s="11">
        <f>N61*ČSÚ!O61</f>
        <v>2029.2359728575939</v>
      </c>
      <c r="P61" s="11">
        <f>O61*ČSÚ!P61</f>
        <v>2108.9782066042444</v>
      </c>
      <c r="Q61" s="11">
        <f>P61*ČSÚ!Q61</f>
        <v>2208.8591427319684</v>
      </c>
      <c r="R61" s="11">
        <f>Q61*ČSÚ!R61</f>
        <v>2304.9370778102675</v>
      </c>
      <c r="S61" s="11">
        <f>R61*ČSÚ!S61</f>
        <v>2380.1039974936061</v>
      </c>
      <c r="T61" s="11">
        <f>S61*ČSÚ!T61</f>
        <v>2414.7116730684975</v>
      </c>
      <c r="U61" s="11">
        <f>T61*ČSÚ!U61</f>
        <v>2402.310741831297</v>
      </c>
      <c r="V61" s="11">
        <f>U61*ČSÚ!V61</f>
        <v>2363.4132517906446</v>
      </c>
      <c r="W61" s="11">
        <f>V61*ČSÚ!W61</f>
        <v>2323.1870905460064</v>
      </c>
      <c r="X61" s="12">
        <f>W61*ČSÚ!X61</f>
        <v>2294.5273232534205</v>
      </c>
    </row>
    <row r="62" spans="1:24" x14ac:dyDescent="0.2">
      <c r="A62" s="15" t="s">
        <v>7</v>
      </c>
      <c r="B62" s="62">
        <f t="shared" si="6"/>
        <v>2712.3070429069503</v>
      </c>
      <c r="C62" s="11">
        <f>B62*ČSÚ!C62</f>
        <v>2696.9797883706979</v>
      </c>
      <c r="D62" s="11">
        <f>C62*ČSÚ!D62</f>
        <v>2670.6262020131962</v>
      </c>
      <c r="E62" s="11">
        <f>D62*ČSÚ!E62</f>
        <v>2654.1556642235882</v>
      </c>
      <c r="F62" s="11">
        <f>E62*ČSÚ!F62</f>
        <v>2631.9106386368749</v>
      </c>
      <c r="G62" s="11">
        <f>F62*ČSÚ!G62</f>
        <v>2596.9624657906575</v>
      </c>
      <c r="H62" s="11">
        <f>G62*ČSÚ!H62</f>
        <v>2542.4804819299688</v>
      </c>
      <c r="I62" s="11">
        <f>H62*ČSÚ!I62</f>
        <v>2449.518850284921</v>
      </c>
      <c r="J62" s="11">
        <f>I62*ČSÚ!J62</f>
        <v>2325.1114849666337</v>
      </c>
      <c r="K62" s="11">
        <f>J62*ČSÚ!K62</f>
        <v>2204.493287002324</v>
      </c>
      <c r="L62" s="11">
        <f>K62*ČSÚ!L62</f>
        <v>2098.5490388580638</v>
      </c>
      <c r="M62" s="11">
        <f>L62*ČSÚ!M62</f>
        <v>2015.8442912574039</v>
      </c>
      <c r="N62" s="11">
        <f>M62*ČSÚ!N62</f>
        <v>1977.5824117117791</v>
      </c>
      <c r="O62" s="11">
        <f>N62*ČSÚ!O62</f>
        <v>1970.7698953100396</v>
      </c>
      <c r="P62" s="11">
        <f>O62*ČSÚ!P62</f>
        <v>1976.2975791032466</v>
      </c>
      <c r="Q62" s="11">
        <f>P62*ČSÚ!Q62</f>
        <v>1987.4436834557996</v>
      </c>
      <c r="R62" s="11">
        <f>Q62*ČSÚ!R62</f>
        <v>2010.6759250581092</v>
      </c>
      <c r="S62" s="11">
        <f>R62*ČSÚ!S62</f>
        <v>2047.8308160568345</v>
      </c>
      <c r="T62" s="11">
        <f>S62*ČSÚ!T62</f>
        <v>2101.4235796093576</v>
      </c>
      <c r="U62" s="11">
        <f>T62*ČSÚ!U62</f>
        <v>2180.1141326760144</v>
      </c>
      <c r="V62" s="11">
        <f>U62*ČSÚ!V62</f>
        <v>2278.7268501162184</v>
      </c>
      <c r="W62" s="11">
        <f>V62*ČSÚ!W62</f>
        <v>2373.5758064969637</v>
      </c>
      <c r="X62" s="12">
        <f>W62*ČSÚ!X62</f>
        <v>2447.7367801979462</v>
      </c>
    </row>
    <row r="63" spans="1:24" x14ac:dyDescent="0.2">
      <c r="A63" s="15" t="s">
        <v>8</v>
      </c>
      <c r="B63" s="62">
        <f t="shared" si="6"/>
        <v>3316.3226231619628</v>
      </c>
      <c r="C63" s="11">
        <f>B63*ČSÚ!C63</f>
        <v>3201.1645722872177</v>
      </c>
      <c r="D63" s="11">
        <f>C63*ČSÚ!D63</f>
        <v>3123.2423204894285</v>
      </c>
      <c r="E63" s="11">
        <f>D63*ČSÚ!E63</f>
        <v>3091.3247762155206</v>
      </c>
      <c r="F63" s="11">
        <f>E63*ČSÚ!F63</f>
        <v>3070.0717956423746</v>
      </c>
      <c r="G63" s="11">
        <f>F63*ČSÚ!G63</f>
        <v>3052.0450359557803</v>
      </c>
      <c r="H63" s="11">
        <f>G63*ČSÚ!H63</f>
        <v>3030.8481635719659</v>
      </c>
      <c r="I63" s="11">
        <f>H63*ČSÚ!I63</f>
        <v>3004.48132231405</v>
      </c>
      <c r="J63" s="11">
        <f>I63*ČSÚ!J63</f>
        <v>2986.4305162605992</v>
      </c>
      <c r="K63" s="11">
        <f>J63*ČSÚ!K63</f>
        <v>2962.007422990233</v>
      </c>
      <c r="L63" s="11">
        <f>K63*ČSÚ!L63</f>
        <v>2923.6013673929378</v>
      </c>
      <c r="M63" s="11">
        <f>L63*ČSÚ!M63</f>
        <v>2863.6858366426964</v>
      </c>
      <c r="N63" s="11">
        <f>M63*ČSÚ!N63</f>
        <v>2761.4166384029195</v>
      </c>
      <c r="O63" s="11">
        <f>N63*ČSÚ!O63</f>
        <v>2624.5567414403781</v>
      </c>
      <c r="P63" s="11">
        <f>O63*ČSÚ!P63</f>
        <v>2491.8568659439734</v>
      </c>
      <c r="Q63" s="11">
        <f>P63*ČSÚ!Q63</f>
        <v>2375.2720639690888</v>
      </c>
      <c r="R63" s="11">
        <f>Q63*ČSÚ!R63</f>
        <v>2284.248549962434</v>
      </c>
      <c r="S63" s="11">
        <f>R63*ČSÚ!S63</f>
        <v>2242.0992765911774</v>
      </c>
      <c r="T63" s="11">
        <f>S63*ČSÚ!T63</f>
        <v>2234.5286787592572</v>
      </c>
      <c r="U63" s="11">
        <f>T63*ČSÚ!U63</f>
        <v>2240.5362627455188</v>
      </c>
      <c r="V63" s="11">
        <f>U63*ČSÚ!V63</f>
        <v>2252.7197552860362</v>
      </c>
      <c r="W63" s="11">
        <f>V63*ČSÚ!W63</f>
        <v>2278.2048964258879</v>
      </c>
      <c r="X63" s="12">
        <f>W63*ČSÚ!X63</f>
        <v>2319.0075732531932</v>
      </c>
    </row>
    <row r="64" spans="1:24" x14ac:dyDescent="0.2">
      <c r="A64" s="15" t="s">
        <v>9</v>
      </c>
      <c r="B64" s="62">
        <f t="shared" si="6"/>
        <v>3598.1103946710296</v>
      </c>
      <c r="C64" s="11">
        <f>B64*ČSÚ!C64</f>
        <v>3570.4337736661091</v>
      </c>
      <c r="D64" s="11">
        <f>C64*ČSÚ!D64</f>
        <v>3483.9167387199454</v>
      </c>
      <c r="E64" s="11">
        <f>D64*ČSÚ!E64</f>
        <v>3361.8619795200666</v>
      </c>
      <c r="F64" s="11">
        <f>E64*ČSÚ!F64</f>
        <v>3235.2349841612026</v>
      </c>
      <c r="G64" s="11">
        <f>F64*ČSÚ!G64</f>
        <v>3116.3755520315144</v>
      </c>
      <c r="H64" s="11">
        <f>G64*ČSÚ!H64</f>
        <v>3006.9262458755147</v>
      </c>
      <c r="I64" s="11">
        <f>H64*ČSÚ!I64</f>
        <v>2936.0079446010441</v>
      </c>
      <c r="J64" s="11">
        <f>I64*ČSÚ!J64</f>
        <v>2906.6588280453329</v>
      </c>
      <c r="K64" s="11">
        <f>J64*ČSÚ!K64</f>
        <v>2887.1538631543435</v>
      </c>
      <c r="L64" s="11">
        <f>K64*ČSÚ!L64</f>
        <v>2870.619729286459</v>
      </c>
      <c r="M64" s="11">
        <f>L64*ČSÚ!M64</f>
        <v>2851.1259891978239</v>
      </c>
      <c r="N64" s="11">
        <f>M64*ČSÚ!N64</f>
        <v>2826.8355169031174</v>
      </c>
      <c r="O64" s="11">
        <f>N64*ČSÚ!O64</f>
        <v>2810.2564838258154</v>
      </c>
      <c r="P64" s="11">
        <f>O64*ČSÚ!P64</f>
        <v>2787.7245638999493</v>
      </c>
      <c r="Q64" s="11">
        <f>P64*ČSÚ!Q64</f>
        <v>2752.1980644485884</v>
      </c>
      <c r="R64" s="11">
        <f>Q64*ČSÚ!R64</f>
        <v>2696.6652256010789</v>
      </c>
      <c r="S64" s="11">
        <f>R64*ČSÚ!S64</f>
        <v>2601.7482968931135</v>
      </c>
      <c r="T64" s="11">
        <f>S64*ČSÚ!T64</f>
        <v>2474.7097254479249</v>
      </c>
      <c r="U64" s="11">
        <f>T64*ČSÚ!U64</f>
        <v>2351.5324860126161</v>
      </c>
      <c r="V64" s="11">
        <f>U64*ČSÚ!V64</f>
        <v>2243.3366161195136</v>
      </c>
      <c r="W64" s="11">
        <f>V64*ČSÚ!W64</f>
        <v>2158.8812032057563</v>
      </c>
      <c r="X64" s="12">
        <f>W64*ČSÚ!X64</f>
        <v>2119.7814750049429</v>
      </c>
    </row>
    <row r="65" spans="1:24" x14ac:dyDescent="0.2">
      <c r="A65" s="15" t="s">
        <v>10</v>
      </c>
      <c r="B65" s="62">
        <f t="shared" si="6"/>
        <v>2582.3899515911367</v>
      </c>
      <c r="C65" s="11">
        <f>B65*ČSÚ!C65</f>
        <v>2745.4433717625716</v>
      </c>
      <c r="D65" s="11">
        <f>C65*ČSÚ!D65</f>
        <v>2899.7663155373575</v>
      </c>
      <c r="E65" s="11">
        <f>D65*ČSÚ!E65</f>
        <v>3028.6486971981822</v>
      </c>
      <c r="F65" s="11">
        <f>E65*ČSÚ!F65</f>
        <v>3119.4509209659668</v>
      </c>
      <c r="G65" s="11">
        <f>F65*ČSÚ!G65</f>
        <v>3153.2629923218296</v>
      </c>
      <c r="H65" s="11">
        <f>G65*ČSÚ!H65</f>
        <v>3127.789497441378</v>
      </c>
      <c r="I65" s="11">
        <f>H65*ČSÚ!I65</f>
        <v>3054.3132021242791</v>
      </c>
      <c r="J65" s="11">
        <f>I65*ČSÚ!J65</f>
        <v>2948.5068099433929</v>
      </c>
      <c r="K65" s="11">
        <f>J65*ČSÚ!K65</f>
        <v>2838.7023799105523</v>
      </c>
      <c r="L65" s="11">
        <f>K65*ČSÚ!L65</f>
        <v>2735.6820997747682</v>
      </c>
      <c r="M65" s="11">
        <f>L65*ČSÚ!M65</f>
        <v>2640.8785448783797</v>
      </c>
      <c r="N65" s="11">
        <f>M65*ČSÚ!N65</f>
        <v>2579.5972529927367</v>
      </c>
      <c r="O65" s="11">
        <f>N65*ČSÚ!O65</f>
        <v>2554.4300328406471</v>
      </c>
      <c r="P65" s="11">
        <f>O65*ČSÚ!P65</f>
        <v>2537.7792261030177</v>
      </c>
      <c r="Q65" s="11">
        <f>P65*ČSÚ!Q65</f>
        <v>2523.70376170495</v>
      </c>
      <c r="R65" s="11">
        <f>Q65*ČSÚ!R65</f>
        <v>2507.0200222008302</v>
      </c>
      <c r="S65" s="11">
        <f>R65*ČSÚ!S65</f>
        <v>2486.1505280757597</v>
      </c>
      <c r="T65" s="11">
        <f>S65*ČSÚ!T65</f>
        <v>2472.0124914213602</v>
      </c>
      <c r="U65" s="11">
        <f>T65*ČSÚ!U65</f>
        <v>2452.634851618312</v>
      </c>
      <c r="V65" s="11">
        <f>U65*ČSÚ!V65</f>
        <v>2421.8855275460719</v>
      </c>
      <c r="W65" s="11">
        <f>V65*ČSÚ!W65</f>
        <v>2373.6258515307986</v>
      </c>
      <c r="X65" s="12">
        <f>W65*ČSÚ!X65</f>
        <v>2290.938261426289</v>
      </c>
    </row>
    <row r="66" spans="1:24" x14ac:dyDescent="0.2">
      <c r="A66" s="15" t="s">
        <v>11</v>
      </c>
      <c r="B66" s="62">
        <f t="shared" si="6"/>
        <v>2057.5792624497894</v>
      </c>
      <c r="C66" s="11">
        <f>B66*ČSÚ!C66</f>
        <v>2037.6749673329139</v>
      </c>
      <c r="D66" s="11">
        <f>C66*ČSÚ!D66</f>
        <v>2036.7362774040555</v>
      </c>
      <c r="E66" s="11">
        <f>D66*ČSÚ!E66</f>
        <v>2070.6773290422493</v>
      </c>
      <c r="F66" s="11">
        <f>E66*ČSÚ!F66</f>
        <v>2137.3882495281418</v>
      </c>
      <c r="G66" s="11">
        <f>F66*ČSÚ!G66</f>
        <v>2246.2065334172189</v>
      </c>
      <c r="H66" s="11">
        <f>G66*ČSÚ!H66</f>
        <v>2387.1001137298549</v>
      </c>
      <c r="I66" s="11">
        <f>H66*ČSÚ!I66</f>
        <v>2522.7161060833369</v>
      </c>
      <c r="J66" s="11">
        <f>I66*ČSÚ!J66</f>
        <v>2635.0130644146539</v>
      </c>
      <c r="K66" s="11">
        <f>J66*ČSÚ!K66</f>
        <v>2714.2466316604555</v>
      </c>
      <c r="L66" s="11">
        <f>K66*ČSÚ!L66</f>
        <v>2744.1510259884817</v>
      </c>
      <c r="M66" s="11">
        <f>L66*ČSÚ!M66</f>
        <v>2722.8023689686879</v>
      </c>
      <c r="N66" s="11">
        <f>M66*ČSÚ!N66</f>
        <v>2659.7938973043606</v>
      </c>
      <c r="O66" s="11">
        <f>N66*ČSÚ!O66</f>
        <v>2568.6218216135121</v>
      </c>
      <c r="P66" s="11">
        <f>O66*ČSÚ!P66</f>
        <v>2473.9710714804241</v>
      </c>
      <c r="Q66" s="11">
        <f>P66*ČSÚ!Q66</f>
        <v>2385.2314523544501</v>
      </c>
      <c r="R66" s="11">
        <f>Q66*ČSÚ!R66</f>
        <v>2303.6555195276583</v>
      </c>
      <c r="S66" s="11">
        <f>R66*ČSÚ!S66</f>
        <v>2251.1382882446887</v>
      </c>
      <c r="T66" s="11">
        <f>S66*ČSÚ!T66</f>
        <v>2229.8564729226155</v>
      </c>
      <c r="U66" s="11">
        <f>T66*ČSÚ!U66</f>
        <v>2215.9039950636407</v>
      </c>
      <c r="V66" s="11">
        <f>U66*ČSÚ!V66</f>
        <v>2204.1631055509852</v>
      </c>
      <c r="W66" s="11">
        <f>V66*ČSÚ!W66</f>
        <v>2190.1263490296669</v>
      </c>
      <c r="X66" s="12">
        <f>W66*ČSÚ!X66</f>
        <v>2172.4452669021925</v>
      </c>
    </row>
    <row r="67" spans="1:24" x14ac:dyDescent="0.2">
      <c r="A67" s="15" t="s">
        <v>12</v>
      </c>
      <c r="B67" s="62">
        <f t="shared" si="6"/>
        <v>1662.2122214288395</v>
      </c>
      <c r="C67" s="11">
        <f>B67*ČSÚ!C67</f>
        <v>1713.5203878387008</v>
      </c>
      <c r="D67" s="11">
        <f>C67*ČSÚ!D67</f>
        <v>1772.0675711225522</v>
      </c>
      <c r="E67" s="11">
        <f>D67*ČSÚ!E67</f>
        <v>1810.2078244203085</v>
      </c>
      <c r="F67" s="11">
        <f>E67*ČSÚ!F67</f>
        <v>1833.3790822653984</v>
      </c>
      <c r="G67" s="11">
        <f>F67*ČSÚ!G67</f>
        <v>1832.4531925288431</v>
      </c>
      <c r="H67" s="11">
        <f>G67*ČSÚ!H67</f>
        <v>1815.5016723664921</v>
      </c>
      <c r="I67" s="11">
        <f>H67*ČSÚ!I67</f>
        <v>1816.5129467473409</v>
      </c>
      <c r="J67" s="11">
        <f>I67*ČSÚ!J67</f>
        <v>1847.9611785486113</v>
      </c>
      <c r="K67" s="11">
        <f>J67*ČSÚ!K67</f>
        <v>1908.5415836746963</v>
      </c>
      <c r="L67" s="11">
        <f>K67*ČSÚ!L67</f>
        <v>2006.6912322898265</v>
      </c>
      <c r="M67" s="11">
        <f>L67*ČSÚ!M67</f>
        <v>2133.5114434965612</v>
      </c>
      <c r="N67" s="11">
        <f>M67*ČSÚ!N67</f>
        <v>2255.5741290540791</v>
      </c>
      <c r="O67" s="11">
        <f>N67*ČSÚ!O67</f>
        <v>2356.6615430869251</v>
      </c>
      <c r="P67" s="11">
        <f>O67*ČSÚ!P67</f>
        <v>2428.1338269006724</v>
      </c>
      <c r="Q67" s="11">
        <f>P67*ČSÚ!Q67</f>
        <v>2455.6436919839148</v>
      </c>
      <c r="R67" s="11">
        <f>Q67*ČSÚ!R67</f>
        <v>2437.5581570145437</v>
      </c>
      <c r="S67" s="11">
        <f>R67*ČSÚ!S67</f>
        <v>2382.2102296215562</v>
      </c>
      <c r="T67" s="11">
        <f>S67*ČSÚ!T67</f>
        <v>2301.5457551956101</v>
      </c>
      <c r="U67" s="11">
        <f>T67*ČSÚ!U67</f>
        <v>2217.7567364425568</v>
      </c>
      <c r="V67" s="11">
        <f>U67*ČSÚ!V67</f>
        <v>2139.3015896876996</v>
      </c>
      <c r="W67" s="11">
        <f>V67*ČSÚ!W67</f>
        <v>2067.3116614679243</v>
      </c>
      <c r="X67" s="12">
        <f>W67*ČSÚ!X67</f>
        <v>2021.2679920327707</v>
      </c>
    </row>
    <row r="68" spans="1:24" x14ac:dyDescent="0.2">
      <c r="A68" s="15" t="s">
        <v>13</v>
      </c>
      <c r="B68" s="62">
        <f t="shared" si="6"/>
        <v>1199.196323953131</v>
      </c>
      <c r="C68" s="11">
        <f>B68*ČSÚ!C68</f>
        <v>1161.9636885324626</v>
      </c>
      <c r="D68" s="11">
        <f>C68*ČSÚ!D68</f>
        <v>1121.1102117748751</v>
      </c>
      <c r="E68" s="11">
        <f>D68*ČSÚ!E68</f>
        <v>1085.9170044179793</v>
      </c>
      <c r="F68" s="11">
        <f>E68*ČSÚ!F68</f>
        <v>1060.9678207837112</v>
      </c>
      <c r="G68" s="11">
        <f>F68*ČSÚ!G68</f>
        <v>1063.0180680945066</v>
      </c>
      <c r="H68" s="11">
        <f>G68*ČSÚ!H68</f>
        <v>1097.1185315021132</v>
      </c>
      <c r="I68" s="11">
        <f>H68*ČSÚ!I68</f>
        <v>1135.8640582981179</v>
      </c>
      <c r="J68" s="11">
        <f>I68*ČSÚ!J68</f>
        <v>1161.233389358433</v>
      </c>
      <c r="K68" s="11">
        <f>J68*ČSÚ!K68</f>
        <v>1176.8942494237422</v>
      </c>
      <c r="L68" s="11">
        <f>K68*ČSÚ!L68</f>
        <v>1177.231449289282</v>
      </c>
      <c r="M68" s="11">
        <f>L68*ČSÚ!M68</f>
        <v>1167.5896969842493</v>
      </c>
      <c r="N68" s="11">
        <f>M68*ČSÚ!N68</f>
        <v>1169.6165025931621</v>
      </c>
      <c r="O68" s="11">
        <f>N68*ČSÚ!O68</f>
        <v>1191.1431977525936</v>
      </c>
      <c r="P68" s="11">
        <f>O68*ČSÚ!P68</f>
        <v>1231.3907966769118</v>
      </c>
      <c r="Q68" s="11">
        <f>P68*ČSÚ!Q68</f>
        <v>1295.920392335767</v>
      </c>
      <c r="R68" s="11">
        <f>Q68*ČSÚ!R68</f>
        <v>1379.0500768344225</v>
      </c>
      <c r="S68" s="11">
        <f>R68*ČSÚ!S68</f>
        <v>1459.0566053592017</v>
      </c>
      <c r="T68" s="11">
        <f>S68*ČSÚ!T68</f>
        <v>1525.3479350749144</v>
      </c>
      <c r="U68" s="11">
        <f>T68*ČSÚ!U68</f>
        <v>1572.3990371686525</v>
      </c>
      <c r="V68" s="11">
        <f>U68*ČSÚ!V68</f>
        <v>1591.0802703611228</v>
      </c>
      <c r="W68" s="11">
        <f>V68*ČSÚ!W68</f>
        <v>1580.4197056281223</v>
      </c>
      <c r="X68" s="12">
        <f>W68*ČSÚ!X68</f>
        <v>1545.5745173837888</v>
      </c>
    </row>
    <row r="69" spans="1:24" x14ac:dyDescent="0.2">
      <c r="A69" s="15" t="s">
        <v>14</v>
      </c>
      <c r="B69" s="62">
        <f t="shared" si="6"/>
        <v>803.87885743560901</v>
      </c>
      <c r="C69" s="11">
        <f>B69*ČSÚ!C69</f>
        <v>802.36031864025404</v>
      </c>
      <c r="D69" s="11">
        <f>C69*ČSÚ!D69</f>
        <v>801.09465785349789</v>
      </c>
      <c r="E69" s="11">
        <f>D69*ČSÚ!E69</f>
        <v>796.11715453851411</v>
      </c>
      <c r="F69" s="11">
        <f>E69*ČSÚ!F69</f>
        <v>787.27913167517181</v>
      </c>
      <c r="G69" s="11">
        <f>F69*ČSÚ!G69</f>
        <v>772.08739000281275</v>
      </c>
      <c r="H69" s="11">
        <f>G69*ČSÚ!H69</f>
        <v>749.33853517900911</v>
      </c>
      <c r="I69" s="11">
        <f>H69*ČSÚ!I69</f>
        <v>724.39510587857114</v>
      </c>
      <c r="J69" s="11">
        <f>I69*ČSÚ!J69</f>
        <v>703.08092076184346</v>
      </c>
      <c r="K69" s="11">
        <f>J69*ČSÚ!K69</f>
        <v>688.4127255193473</v>
      </c>
      <c r="L69" s="11">
        <f>K69*ČSÚ!L69</f>
        <v>691.26681600835764</v>
      </c>
      <c r="M69" s="11">
        <f>L69*ČSÚ!M69</f>
        <v>714.856903202475</v>
      </c>
      <c r="N69" s="11">
        <f>M69*ČSÚ!N69</f>
        <v>741.27439526660498</v>
      </c>
      <c r="O69" s="11">
        <f>N69*ČSÚ!O69</f>
        <v>758.81192992325305</v>
      </c>
      <c r="P69" s="11">
        <f>O69*ČSÚ!P69</f>
        <v>769.93983304536505</v>
      </c>
      <c r="Q69" s="11">
        <f>P69*ČSÚ!Q69</f>
        <v>771.14958110660189</v>
      </c>
      <c r="R69" s="11">
        <f>Q69*ČSÚ!R69</f>
        <v>766.05262787800859</v>
      </c>
      <c r="S69" s="11">
        <f>R69*ČSÚ!S69</f>
        <v>768.6881504399887</v>
      </c>
      <c r="T69" s="11">
        <f>S69*ČSÚ!T69</f>
        <v>784.06414995780926</v>
      </c>
      <c r="U69" s="11">
        <f>T69*ČSÚ!U69</f>
        <v>811.73205388355359</v>
      </c>
      <c r="V69" s="11">
        <f>U69*ČSÚ!V69</f>
        <v>855.45707598344507</v>
      </c>
      <c r="W69" s="11">
        <f>V69*ČSÚ!W69</f>
        <v>911.53753967935052</v>
      </c>
      <c r="X69" s="12">
        <f>W69*ČSÚ!X69</f>
        <v>965.54542029975471</v>
      </c>
    </row>
    <row r="70" spans="1:24" x14ac:dyDescent="0.2">
      <c r="A70" s="15" t="s">
        <v>15</v>
      </c>
      <c r="B70" s="62">
        <f t="shared" si="6"/>
        <v>711.40302956637993</v>
      </c>
      <c r="C70" s="11">
        <f>B70*ČSÚ!C70</f>
        <v>735.53097025129898</v>
      </c>
      <c r="D70" s="11">
        <f>C70*ČSÚ!D70</f>
        <v>760.51061715640094</v>
      </c>
      <c r="E70" s="11">
        <f>D70*ČSÚ!E70</f>
        <v>776.10468564830285</v>
      </c>
      <c r="F70" s="11">
        <f>E70*ČSÚ!F70</f>
        <v>775.40286851621124</v>
      </c>
      <c r="G70" s="11">
        <f>F70*ČSÚ!G70</f>
        <v>773.38707040627173</v>
      </c>
      <c r="H70" s="11">
        <f>G70*ČSÚ!H70</f>
        <v>774.17994165729715</v>
      </c>
      <c r="I70" s="11">
        <f>H70*ČSÚ!I70</f>
        <v>774.89716794797755</v>
      </c>
      <c r="J70" s="11">
        <f>I70*ČSÚ!J70</f>
        <v>772.28601598346938</v>
      </c>
      <c r="K70" s="11">
        <f>J70*ČSÚ!K70</f>
        <v>765.84358686073699</v>
      </c>
      <c r="L70" s="11">
        <f>K70*ČSÚ!L70</f>
        <v>753.01896441702854</v>
      </c>
      <c r="M70" s="11">
        <f>L70*ČSÚ!M70</f>
        <v>732.5766143000393</v>
      </c>
      <c r="N70" s="11">
        <f>M70*ČSÚ!N70</f>
        <v>709.94196116563842</v>
      </c>
      <c r="O70" s="11">
        <f>N70*ČSÚ!O70</f>
        <v>690.94106779300478</v>
      </c>
      <c r="P70" s="11">
        <f>O70*ČSÚ!P70</f>
        <v>678.48906682062636</v>
      </c>
      <c r="Q70" s="11">
        <f>P70*ČSÚ!Q70</f>
        <v>683.32474095232283</v>
      </c>
      <c r="R70" s="11">
        <f>Q70*ČSÚ!R70</f>
        <v>708.55513689264308</v>
      </c>
      <c r="S70" s="11">
        <f>R70*ČSÚ!S70</f>
        <v>736.36166398249691</v>
      </c>
      <c r="T70" s="11">
        <f>S70*ČSÚ!T70</f>
        <v>755.16083746087668</v>
      </c>
      <c r="U70" s="11">
        <f>T70*ČSÚ!U70</f>
        <v>767.49797016013815</v>
      </c>
      <c r="V70" s="11">
        <f>U70*ČSÚ!V70</f>
        <v>770.08250630526561</v>
      </c>
      <c r="W70" s="11">
        <f>V70*ČSÚ!W70</f>
        <v>766.65326810295016</v>
      </c>
      <c r="X70" s="12">
        <f>W70*ČSÚ!X70</f>
        <v>771.06308912455518</v>
      </c>
    </row>
    <row r="71" spans="1:24" x14ac:dyDescent="0.2">
      <c r="A71" s="15" t="s">
        <v>16</v>
      </c>
      <c r="B71" s="62">
        <f t="shared" si="6"/>
        <v>579.85211826570094</v>
      </c>
      <c r="C71" s="11">
        <f>B71*ČSÚ!C71</f>
        <v>622.11526937196152</v>
      </c>
      <c r="D71" s="11">
        <f>C71*ČSÚ!D71</f>
        <v>652.81450540728258</v>
      </c>
      <c r="E71" s="11">
        <f>D71*ČSÚ!E71</f>
        <v>690.59493997420384</v>
      </c>
      <c r="F71" s="11">
        <f>E71*ČSÚ!F71</f>
        <v>747.30197440222253</v>
      </c>
      <c r="G71" s="11">
        <f>F71*ČSÚ!G71</f>
        <v>793.60742137116779</v>
      </c>
      <c r="H71" s="11">
        <f>G71*ČSÚ!H71</f>
        <v>823.67283460660781</v>
      </c>
      <c r="I71" s="11">
        <f>H71*ČSÚ!I71</f>
        <v>853.64824883420977</v>
      </c>
      <c r="J71" s="11">
        <f>I71*ČSÚ!J71</f>
        <v>874.11823593610472</v>
      </c>
      <c r="K71" s="11">
        <f>J71*ČSÚ!K71</f>
        <v>877.10352217481886</v>
      </c>
      <c r="L71" s="11">
        <f>K71*ČSÚ!L71</f>
        <v>878.55116579025696</v>
      </c>
      <c r="M71" s="11">
        <f>L71*ČSÚ!M71</f>
        <v>882.78686377616816</v>
      </c>
      <c r="N71" s="11">
        <f>M71*ČSÚ!N71</f>
        <v>886.77937295366598</v>
      </c>
      <c r="O71" s="11">
        <f>N71*ČSÚ!O71</f>
        <v>887.01873201706508</v>
      </c>
      <c r="P71" s="11">
        <f>O71*ČSÚ!P71</f>
        <v>882.75431094354587</v>
      </c>
      <c r="Q71" s="11">
        <f>P71*ČSÚ!Q71</f>
        <v>870.81508086119641</v>
      </c>
      <c r="R71" s="11">
        <f>Q71*ČSÚ!R71</f>
        <v>849.68637761682692</v>
      </c>
      <c r="S71" s="11">
        <f>R71*ČSÚ!S71</f>
        <v>825.98600059529701</v>
      </c>
      <c r="T71" s="11">
        <f>S71*ČSÚ!T71</f>
        <v>806.72429804544095</v>
      </c>
      <c r="U71" s="11">
        <f>T71*ČSÚ!U71</f>
        <v>795.24080761980349</v>
      </c>
      <c r="V71" s="11">
        <f>U71*ČSÚ!V71</f>
        <v>804.13922016073025</v>
      </c>
      <c r="W71" s="11">
        <f>V71*ČSÚ!W71</f>
        <v>836.90460363131263</v>
      </c>
      <c r="X71" s="12">
        <f>W71*ČSÚ!X71</f>
        <v>872.2914475642425</v>
      </c>
    </row>
    <row r="72" spans="1:24" x14ac:dyDescent="0.2">
      <c r="A72" s="15" t="s">
        <v>17</v>
      </c>
      <c r="B72" s="62">
        <f t="shared" si="6"/>
        <v>354.26635108212582</v>
      </c>
      <c r="C72" s="11">
        <f>B72*ČSÚ!C72</f>
        <v>362.6100430806955</v>
      </c>
      <c r="D72" s="11">
        <f>C72*ČSÚ!D72</f>
        <v>379.98918725628766</v>
      </c>
      <c r="E72" s="11">
        <f>D72*ČSÚ!E72</f>
        <v>404.71376028062065</v>
      </c>
      <c r="F72" s="11">
        <f>E72*ČSÚ!F72</f>
        <v>431.1006862260972</v>
      </c>
      <c r="G72" s="11">
        <f>F72*ČSÚ!G72</f>
        <v>463.57297324910195</v>
      </c>
      <c r="H72" s="11">
        <f>G72*ČSÚ!H72</f>
        <v>500.40015665707443</v>
      </c>
      <c r="I72" s="11">
        <f>H72*ČSÚ!I72</f>
        <v>527.55759701670456</v>
      </c>
      <c r="J72" s="11">
        <f>I72*ČSÚ!J72</f>
        <v>561.63263916086316</v>
      </c>
      <c r="K72" s="11">
        <f>J72*ČSÚ!K72</f>
        <v>611.8331431879717</v>
      </c>
      <c r="L72" s="11">
        <f>K72*ČSÚ!L72</f>
        <v>653.42389360941331</v>
      </c>
      <c r="M72" s="11">
        <f>L72*ČSÚ!M72</f>
        <v>681.32204948320225</v>
      </c>
      <c r="N72" s="11">
        <f>M72*ČSÚ!N72</f>
        <v>708.41776354998592</v>
      </c>
      <c r="O72" s="11">
        <f>N72*ČSÚ!O72</f>
        <v>728.27234491801084</v>
      </c>
      <c r="P72" s="11">
        <f>O72*ČSÚ!P72</f>
        <v>734.86854428116578</v>
      </c>
      <c r="Q72" s="11">
        <f>P72*ČSÚ!Q72</f>
        <v>740.17274848025647</v>
      </c>
      <c r="R72" s="11">
        <f>Q72*ČSÚ!R72</f>
        <v>747.29468557903556</v>
      </c>
      <c r="S72" s="11">
        <f>R72*ČSÚ!S72</f>
        <v>754.05265039930566</v>
      </c>
      <c r="T72" s="11">
        <f>S72*ČSÚ!T72</f>
        <v>757.77964139152391</v>
      </c>
      <c r="U72" s="11">
        <f>T72*ČSÚ!U72</f>
        <v>757.58169155584358</v>
      </c>
      <c r="V72" s="11">
        <f>U72*ČSÚ!V72</f>
        <v>750.39164268564753</v>
      </c>
      <c r="W72" s="11">
        <f>V72*ČSÚ!W72</f>
        <v>734.77063360975399</v>
      </c>
      <c r="X72" s="12">
        <f>W72*ČSÚ!X72</f>
        <v>717.04028811279352</v>
      </c>
    </row>
    <row r="73" spans="1:24" x14ac:dyDescent="0.2">
      <c r="A73" s="15" t="s">
        <v>18</v>
      </c>
      <c r="B73" s="62">
        <f t="shared" si="6"/>
        <v>200.83626482790862</v>
      </c>
      <c r="C73" s="11">
        <f>B73*ČSÚ!C73</f>
        <v>203.25616490387429</v>
      </c>
      <c r="D73" s="11">
        <f>C73*ČSÚ!D73</f>
        <v>204.38339274235963</v>
      </c>
      <c r="E73" s="11">
        <f>D73*ČSÚ!E73</f>
        <v>204.16721206100627</v>
      </c>
      <c r="F73" s="11">
        <f>E73*ČSÚ!F73</f>
        <v>204.34809793724068</v>
      </c>
      <c r="G73" s="11">
        <f>F73*ČSÚ!G73</f>
        <v>207.77610588441536</v>
      </c>
      <c r="H73" s="11">
        <f>G73*ČSÚ!H73</f>
        <v>214.9630105767545</v>
      </c>
      <c r="I73" s="11">
        <f>H73*ČSÚ!I73</f>
        <v>227.77723076024074</v>
      </c>
      <c r="J73" s="11">
        <f>I73*ČSÚ!J73</f>
        <v>245.09815637234851</v>
      </c>
      <c r="K73" s="11">
        <f>J73*ČSÚ!K73</f>
        <v>263.06982995383629</v>
      </c>
      <c r="L73" s="11">
        <f>K73*ČSÚ!L73</f>
        <v>285.1312890784784</v>
      </c>
      <c r="M73" s="11">
        <f>L73*ČSÚ!M73</f>
        <v>310.10015777479117</v>
      </c>
      <c r="N73" s="11">
        <f>M73*ČSÚ!N73</f>
        <v>328.7997867118566</v>
      </c>
      <c r="O73" s="11">
        <f>N73*ČSÚ!O73</f>
        <v>352.80907789399885</v>
      </c>
      <c r="P73" s="11">
        <f>O73*ČSÚ!P73</f>
        <v>387.76196458832482</v>
      </c>
      <c r="Q73" s="11">
        <f>P73*ČSÚ!Q73</f>
        <v>416.95959212294764</v>
      </c>
      <c r="R73" s="11">
        <f>Q73*ČSÚ!R73</f>
        <v>436.91218664173454</v>
      </c>
      <c r="S73" s="11">
        <f>R73*ČSÚ!S73</f>
        <v>455.60740372816008</v>
      </c>
      <c r="T73" s="11">
        <f>S73*ČSÚ!T73</f>
        <v>470.45107520598401</v>
      </c>
      <c r="U73" s="11">
        <f>T73*ČSÚ!U73</f>
        <v>478.16519604978691</v>
      </c>
      <c r="V73" s="11">
        <f>U73*ČSÚ!V73</f>
        <v>485.04988897329537</v>
      </c>
      <c r="W73" s="11">
        <f>V73*ČSÚ!W73</f>
        <v>492.58532986618388</v>
      </c>
      <c r="X73" s="12">
        <f>W73*ČSÚ!X73</f>
        <v>499.78326418512268</v>
      </c>
    </row>
    <row r="74" spans="1:24" x14ac:dyDescent="0.2">
      <c r="A74" s="15" t="s">
        <v>19</v>
      </c>
      <c r="B74" s="62">
        <f t="shared" si="6"/>
        <v>54.253001801080657</v>
      </c>
      <c r="C74" s="11">
        <f>B74*ČSÚ!C74</f>
        <v>57.83239943966381</v>
      </c>
      <c r="D74" s="11">
        <f>C74*ČSÚ!D74</f>
        <v>62.033319991995207</v>
      </c>
      <c r="E74" s="11">
        <f>D74*ČSÚ!E74</f>
        <v>65.922453472083262</v>
      </c>
      <c r="F74" s="11">
        <f>E74*ČSÚ!F74</f>
        <v>69.245447268361033</v>
      </c>
      <c r="G74" s="11">
        <f>F74*ČSÚ!G74</f>
        <v>71.56744046427859</v>
      </c>
      <c r="H74" s="11">
        <f>G74*ČSÚ!H74</f>
        <v>72.917150290174121</v>
      </c>
      <c r="I74" s="11">
        <f>H74*ČSÚ!I74</f>
        <v>73.873023814288587</v>
      </c>
      <c r="J74" s="11">
        <f>I74*ČSÚ!J74</f>
        <v>74.508905343205939</v>
      </c>
      <c r="K74" s="11">
        <f>J74*ČSÚ!K74</f>
        <v>75.395037022213344</v>
      </c>
      <c r="L74" s="11">
        <f>K74*ČSÚ!L74</f>
        <v>77.653442065239147</v>
      </c>
      <c r="M74" s="11">
        <f>L74*ČSÚ!M74</f>
        <v>81.39693816289774</v>
      </c>
      <c r="N74" s="11">
        <f>M74*ČSÚ!N74</f>
        <v>87.497298379027427</v>
      </c>
      <c r="O74" s="11">
        <f>N74*ČSÚ!O74</f>
        <v>95.320692415449287</v>
      </c>
      <c r="P74" s="11">
        <f>O74*ČSÚ!P74</f>
        <v>103.16049629777868</v>
      </c>
      <c r="Q74" s="11">
        <f>P74*ČSÚ!Q74</f>
        <v>112.84025415249151</v>
      </c>
      <c r="R74" s="11">
        <f>Q74*ČSÚ!R74</f>
        <v>123.8040824494697</v>
      </c>
      <c r="S74" s="11">
        <f>R74*ČSÚ!S74</f>
        <v>132.01515909545731</v>
      </c>
      <c r="T74" s="11">
        <f>S74*ČSÚ!T74</f>
        <v>143.01180708425059</v>
      </c>
      <c r="U74" s="11">
        <f>T74*ČSÚ!U74</f>
        <v>158.9929457674605</v>
      </c>
      <c r="V74" s="11">
        <f>U74*ČSÚ!V74</f>
        <v>172.27466479887934</v>
      </c>
      <c r="W74" s="11">
        <f>V74*ČSÚ!W74</f>
        <v>181.30418250950569</v>
      </c>
      <c r="X74" s="12">
        <f>W74*ČSÚ!X74</f>
        <v>189.45372223333999</v>
      </c>
    </row>
    <row r="75" spans="1:24" x14ac:dyDescent="0.2">
      <c r="A75" s="15" t="s">
        <v>20</v>
      </c>
      <c r="B75" s="62">
        <f t="shared" si="6"/>
        <v>1.3215287517531558</v>
      </c>
      <c r="C75" s="11">
        <f>B75*ČSÚ!C75</f>
        <v>1.4807152875175316</v>
      </c>
      <c r="D75" s="11">
        <f>C75*ČSÚ!D75</f>
        <v>1.6083450210378682</v>
      </c>
      <c r="E75" s="11">
        <f>D75*ČSÚ!E75</f>
        <v>1.7310659186535766</v>
      </c>
      <c r="F75" s="11">
        <f>E75*ČSÚ!F75</f>
        <v>1.8604488078541377</v>
      </c>
      <c r="G75" s="11">
        <f>F75*ČSÚ!G75</f>
        <v>2.0091164095371674</v>
      </c>
      <c r="H75" s="11">
        <f>G75*ČSÚ!H75</f>
        <v>2.1683029453015434</v>
      </c>
      <c r="I75" s="11">
        <f>H75*ČSÚ!I75</f>
        <v>2.3443197755960736</v>
      </c>
      <c r="J75" s="11">
        <f>I75*ČSÚ!J75</f>
        <v>2.5164796633941102</v>
      </c>
      <c r="K75" s="11">
        <f>J75*ČSÚ!K75</f>
        <v>2.6654978962131848</v>
      </c>
      <c r="L75" s="11">
        <f>K75*ČSÚ!L75</f>
        <v>2.773842917251053</v>
      </c>
      <c r="M75" s="11">
        <f>L75*ČSÚ!M75</f>
        <v>2.8450210378681642</v>
      </c>
      <c r="N75" s="11">
        <f>M75*ČSÚ!N75</f>
        <v>2.9088359046283325</v>
      </c>
      <c r="O75" s="11">
        <f>N75*ČSÚ!O75</f>
        <v>2.9645862552594688</v>
      </c>
      <c r="P75" s="11">
        <f>O75*ČSÚ!P75</f>
        <v>3.0368162692847145</v>
      </c>
      <c r="Q75" s="11">
        <f>P75*ČSÚ!Q75</f>
        <v>3.1753155680224427</v>
      </c>
      <c r="R75" s="11">
        <f>Q75*ČSÚ!R75</f>
        <v>3.3790322580645187</v>
      </c>
      <c r="S75" s="11">
        <f>R75*ČSÚ!S75</f>
        <v>3.6935483870967771</v>
      </c>
      <c r="T75" s="11">
        <f>S75*ČSÚ!T75</f>
        <v>4.0795932678821911</v>
      </c>
      <c r="U75" s="11">
        <f>T75*ČSÚ!U75</f>
        <v>4.4526647966339441</v>
      </c>
      <c r="V75" s="11">
        <f>U75*ČSÚ!V75</f>
        <v>4.922510518934085</v>
      </c>
      <c r="W75" s="11">
        <f>V75*ČSÚ!W75</f>
        <v>5.4554698457223036</v>
      </c>
      <c r="X75" s="12">
        <f>W75*ČSÚ!X75</f>
        <v>5.8471248246844363</v>
      </c>
    </row>
    <row r="76" spans="1:24" x14ac:dyDescent="0.2">
      <c r="A76" s="15" t="s">
        <v>21</v>
      </c>
      <c r="B76" s="63">
        <f t="shared" si="6"/>
        <v>3.27</v>
      </c>
      <c r="C76" s="48">
        <f>B76*ČSÚ!C76</f>
        <v>2.87</v>
      </c>
      <c r="D76" s="48">
        <f>C76*ČSÚ!D76</f>
        <v>2.58</v>
      </c>
      <c r="E76" s="48">
        <f>D76*ČSÚ!E76</f>
        <v>2.99</v>
      </c>
      <c r="F76" s="48">
        <f>E76*ČSÚ!F76</f>
        <v>3.5000000000000004</v>
      </c>
      <c r="G76" s="48">
        <f>F76*ČSÚ!G76</f>
        <v>4.0400000000000009</v>
      </c>
      <c r="H76" s="48">
        <f>G76*ČSÚ!H76</f>
        <v>4.5100000000000016</v>
      </c>
      <c r="I76" s="48">
        <f>H76*ČSÚ!I76</f>
        <v>4.8800000000000017</v>
      </c>
      <c r="J76" s="48">
        <f>I76*ČSÚ!J76</f>
        <v>5.3200000000000021</v>
      </c>
      <c r="K76" s="48">
        <f>J76*ČSÚ!K76</f>
        <v>5.8100000000000023</v>
      </c>
      <c r="L76" s="48">
        <f>K76*ČSÚ!L76</f>
        <v>6.3600000000000021</v>
      </c>
      <c r="M76" s="48">
        <f>L76*ČSÚ!M76</f>
        <v>6.9600000000000017</v>
      </c>
      <c r="N76" s="48">
        <f>M76*ČSÚ!N76</f>
        <v>7.6100000000000021</v>
      </c>
      <c r="O76" s="48">
        <f>N76*ČSÚ!O76</f>
        <v>8.2300000000000022</v>
      </c>
      <c r="P76" s="48">
        <f>O76*ČSÚ!P76</f>
        <v>8.8100000000000023</v>
      </c>
      <c r="Q76" s="48">
        <f>P76*ČSÚ!Q76</f>
        <v>9.2600000000000016</v>
      </c>
      <c r="R76" s="48">
        <f>Q76*ČSÚ!R76</f>
        <v>9.5800000000000018</v>
      </c>
      <c r="S76" s="48">
        <f>R76*ČSÚ!S76</f>
        <v>9.9100000000000019</v>
      </c>
      <c r="T76" s="48">
        <f>S76*ČSÚ!T76</f>
        <v>10.200000000000003</v>
      </c>
      <c r="U76" s="48">
        <f>T76*ČSÚ!U76</f>
        <v>10.590000000000003</v>
      </c>
      <c r="V76" s="48">
        <f>U76*ČSÚ!V76</f>
        <v>11.250000000000004</v>
      </c>
      <c r="W76" s="48">
        <f>V76*ČSÚ!W76</f>
        <v>12.150000000000004</v>
      </c>
      <c r="X76" s="64">
        <f>W76*ČSÚ!X76</f>
        <v>13.490000000000004</v>
      </c>
    </row>
    <row r="77" spans="1:24" x14ac:dyDescent="0.2">
      <c r="A77" s="16" t="s">
        <v>24</v>
      </c>
      <c r="B77" s="18">
        <f>SUM(B56:B76)</f>
        <v>47110.589740054587</v>
      </c>
      <c r="C77" s="18">
        <f>SUM(C56:C76)</f>
        <v>47238.970151037189</v>
      </c>
      <c r="D77" s="18">
        <f t="shared" ref="D77:X77" si="7">SUM(D56:D76)</f>
        <v>47338.513949476292</v>
      </c>
      <c r="E77" s="18">
        <f t="shared" si="7"/>
        <v>47459.26847018292</v>
      </c>
      <c r="F77" s="18">
        <f t="shared" si="7"/>
        <v>47586.67945667122</v>
      </c>
      <c r="G77" s="18">
        <f t="shared" si="7"/>
        <v>47670.796424018605</v>
      </c>
      <c r="H77" s="18">
        <f t="shared" si="7"/>
        <v>47699.794084228233</v>
      </c>
      <c r="I77" s="18">
        <f t="shared" si="7"/>
        <v>47681.54740560519</v>
      </c>
      <c r="J77" s="18">
        <f t="shared" si="7"/>
        <v>47638.235384326734</v>
      </c>
      <c r="K77" s="18">
        <f t="shared" si="7"/>
        <v>47553.215193209551</v>
      </c>
      <c r="L77" s="18">
        <f t="shared" si="7"/>
        <v>47409.416000063102</v>
      </c>
      <c r="M77" s="18">
        <f t="shared" si="7"/>
        <v>47219.707519036434</v>
      </c>
      <c r="N77" s="18">
        <f t="shared" si="7"/>
        <v>47000.280544293302</v>
      </c>
      <c r="O77" s="18">
        <f t="shared" si="7"/>
        <v>46776.536385342173</v>
      </c>
      <c r="P77" s="18">
        <f t="shared" si="7"/>
        <v>46545.11847024547</v>
      </c>
      <c r="Q77" s="18">
        <f t="shared" si="7"/>
        <v>46293.291286365529</v>
      </c>
      <c r="R77" s="18">
        <f t="shared" si="7"/>
        <v>46029.896543112707</v>
      </c>
      <c r="S77" s="18">
        <f t="shared" si="7"/>
        <v>45773.704331519686</v>
      </c>
      <c r="T77" s="18">
        <f t="shared" si="7"/>
        <v>45541.548692665019</v>
      </c>
      <c r="U77" s="18">
        <f t="shared" si="7"/>
        <v>45335.1510553759</v>
      </c>
      <c r="V77" s="18">
        <f t="shared" si="7"/>
        <v>45154.292673182747</v>
      </c>
      <c r="W77" s="18">
        <f t="shared" si="7"/>
        <v>45006.63654920728</v>
      </c>
      <c r="X77" s="18">
        <f t="shared" si="7"/>
        <v>44903.642008777664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8">D54</f>
        <v>2020</v>
      </c>
      <c r="E78" s="7">
        <f t="shared" si="8"/>
        <v>2021</v>
      </c>
      <c r="F78" s="7">
        <f t="shared" si="8"/>
        <v>2022</v>
      </c>
      <c r="G78" s="7">
        <f t="shared" si="8"/>
        <v>2023</v>
      </c>
      <c r="H78" s="7">
        <f t="shared" si="8"/>
        <v>2024</v>
      </c>
      <c r="I78" s="7">
        <f t="shared" si="8"/>
        <v>2025</v>
      </c>
      <c r="J78" s="7">
        <f t="shared" si="8"/>
        <v>2026</v>
      </c>
      <c r="K78" s="7">
        <f t="shared" si="8"/>
        <v>2027</v>
      </c>
      <c r="L78" s="7">
        <f t="shared" si="8"/>
        <v>2028</v>
      </c>
      <c r="M78" s="7">
        <f t="shared" si="8"/>
        <v>2029</v>
      </c>
      <c r="N78" s="7">
        <f t="shared" si="8"/>
        <v>2030</v>
      </c>
      <c r="O78" s="7">
        <f t="shared" si="8"/>
        <v>2031</v>
      </c>
      <c r="P78" s="7">
        <f t="shared" si="8"/>
        <v>2032</v>
      </c>
      <c r="Q78" s="7">
        <f t="shared" si="8"/>
        <v>2033</v>
      </c>
      <c r="R78" s="7">
        <f t="shared" si="8"/>
        <v>2034</v>
      </c>
      <c r="S78" s="7">
        <f t="shared" si="8"/>
        <v>2035</v>
      </c>
      <c r="T78" s="7">
        <f t="shared" si="8"/>
        <v>2036</v>
      </c>
      <c r="U78" s="7">
        <f t="shared" si="8"/>
        <v>2037</v>
      </c>
      <c r="V78" s="7">
        <f t="shared" si="8"/>
        <v>2038</v>
      </c>
      <c r="W78" s="7">
        <f t="shared" si="8"/>
        <v>2039</v>
      </c>
      <c r="X78" s="7">
        <f t="shared" si="8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1773.1410871191204</v>
      </c>
      <c r="C80" s="60">
        <f>B80*ČSÚ!C81</f>
        <v>1738.2340892896398</v>
      </c>
      <c r="D80" s="60">
        <f>C80*ČSÚ!D81</f>
        <v>1713.5485990109833</v>
      </c>
      <c r="E80" s="60">
        <f>D80*ČSÚ!E81</f>
        <v>1710.8699673855292</v>
      </c>
      <c r="F80" s="60">
        <f>E80*ČSÚ!F81</f>
        <v>1727.3939528640039</v>
      </c>
      <c r="G80" s="60">
        <f>F80*ČSÚ!G81</f>
        <v>1744.2822071215558</v>
      </c>
      <c r="H80" s="60">
        <f>G80*ČSÚ!H81</f>
        <v>1752.97127360178</v>
      </c>
      <c r="I80" s="60">
        <f>H80*ČSÚ!I81</f>
        <v>1750.5941057934931</v>
      </c>
      <c r="J80" s="60">
        <f>I80*ČSÚ!J81</f>
        <v>1738.5638153396662</v>
      </c>
      <c r="K80" s="60">
        <f>J80*ČSÚ!K81</f>
        <v>1715.3636624101771</v>
      </c>
      <c r="L80" s="60">
        <f>K80*ČSÚ!L81</f>
        <v>1686.448257946894</v>
      </c>
      <c r="M80" s="60">
        <f>L80*ČSÚ!M81</f>
        <v>1657.2313896664436</v>
      </c>
      <c r="N80" s="60">
        <f>M80*ČSÚ!N81</f>
        <v>1627.9705579126564</v>
      </c>
      <c r="O80" s="60">
        <f>N80*ČSÚ!O81</f>
        <v>1599.2561293274846</v>
      </c>
      <c r="P80" s="60">
        <f>O80*ČSÚ!P81</f>
        <v>1571.8072207247958</v>
      </c>
      <c r="Q80" s="60">
        <f>P80*ČSÚ!Q81</f>
        <v>1546.4716990903726</v>
      </c>
      <c r="R80" s="60">
        <f>Q80*ČSÚ!R81</f>
        <v>1524.1351143871434</v>
      </c>
      <c r="S80" s="60">
        <f>R80*ČSÚ!S81</f>
        <v>1505.6013701275542</v>
      </c>
      <c r="T80" s="60">
        <f>S80*ČSÚ!T81</f>
        <v>1491.504796426894</v>
      </c>
      <c r="U80" s="60">
        <f>T80*ČSÚ!U81</f>
        <v>1482.3070097552002</v>
      </c>
      <c r="V80" s="60">
        <f>U80*ČSÚ!V81</f>
        <v>1478.3157544258308</v>
      </c>
      <c r="W80" s="60">
        <f>V80*ČSÚ!W81</f>
        <v>1479.6849025954648</v>
      </c>
      <c r="X80" s="61">
        <f>W80*ČSÚ!X81</f>
        <v>1486.3893322793388</v>
      </c>
    </row>
    <row r="81" spans="1:24" x14ac:dyDescent="0.2">
      <c r="A81" s="15" t="s">
        <v>2</v>
      </c>
      <c r="B81" s="62">
        <f t="shared" ref="B81:B100" si="9">F31</f>
        <v>4798.6728608313033</v>
      </c>
      <c r="C81" s="11">
        <f>B81*ČSÚ!C82</f>
        <v>5042.6770474085415</v>
      </c>
      <c r="D81" s="11">
        <f>C81*ČSÚ!D82</f>
        <v>5231.9230579828827</v>
      </c>
      <c r="E81" s="11">
        <f>D81*ČSÚ!E82</f>
        <v>5317.9115769822602</v>
      </c>
      <c r="F81" s="11">
        <f>E81*ČSÚ!F82</f>
        <v>5290.7015238975564</v>
      </c>
      <c r="G81" s="11">
        <f>F81*ČSÚ!G82</f>
        <v>5194.671417141265</v>
      </c>
      <c r="H81" s="11">
        <f>G81*ČSÚ!H82</f>
        <v>5091.6788992195789</v>
      </c>
      <c r="I81" s="11">
        <f>H81*ČSÚ!I82</f>
        <v>5018.7654594560008</v>
      </c>
      <c r="J81" s="11">
        <f>I81*ČSÚ!J82</f>
        <v>5011.0355383983588</v>
      </c>
      <c r="K81" s="11">
        <f>J81*ČSÚ!K82</f>
        <v>5059.1419620017723</v>
      </c>
      <c r="L81" s="11">
        <f>K81*ČSÚ!L82</f>
        <v>5108.3082802182907</v>
      </c>
      <c r="M81" s="11">
        <f>L81*ČSÚ!M82</f>
        <v>5133.6361066624813</v>
      </c>
      <c r="N81" s="11">
        <f>M81*ČSÚ!N82</f>
        <v>5126.7650657223548</v>
      </c>
      <c r="O81" s="11">
        <f>N81*ČSÚ!O82</f>
        <v>5091.8250915800081</v>
      </c>
      <c r="P81" s="11">
        <f>O81*ČSÚ!P82</f>
        <v>5024.3847283099612</v>
      </c>
      <c r="Q81" s="11">
        <f>P81*ČSÚ!Q82</f>
        <v>4940.3149840412034</v>
      </c>
      <c r="R81" s="11">
        <f>Q81*ČSÚ!R82</f>
        <v>4855.3680856098763</v>
      </c>
      <c r="S81" s="11">
        <f>R81*ČSÚ!S82</f>
        <v>4770.2749948181208</v>
      </c>
      <c r="T81" s="11">
        <f>S81*ČSÚ!T82</f>
        <v>4686.7717459460227</v>
      </c>
      <c r="U81" s="11">
        <f>T81*ČSÚ!U82</f>
        <v>4606.9598541747373</v>
      </c>
      <c r="V81" s="11">
        <f>U81*ČSÚ!V82</f>
        <v>4533.2880415414375</v>
      </c>
      <c r="W81" s="11">
        <f>V81*ČSÚ!W82</f>
        <v>4468.3329483986709</v>
      </c>
      <c r="X81" s="12">
        <f>W81*ČSÚ!X82</f>
        <v>4414.4427895358158</v>
      </c>
    </row>
    <row r="82" spans="1:24" x14ac:dyDescent="0.2">
      <c r="A82" s="15" t="s">
        <v>3</v>
      </c>
      <c r="B82" s="62">
        <f t="shared" si="9"/>
        <v>5207.1471360840596</v>
      </c>
      <c r="C82" s="11">
        <f>B82*ČSÚ!C83</f>
        <v>5277.3606004445019</v>
      </c>
      <c r="D82" s="11">
        <f>C82*ČSÚ!D83</f>
        <v>5392.0437445960079</v>
      </c>
      <c r="E82" s="11">
        <f>D82*ČSÚ!E83</f>
        <v>5562.5934364611894</v>
      </c>
      <c r="F82" s="11">
        <f>E82*ČSÚ!F83</f>
        <v>5809.0146939507194</v>
      </c>
      <c r="G82" s="11">
        <f>F82*ČSÚ!G83</f>
        <v>6123.8747771150684</v>
      </c>
      <c r="H82" s="11">
        <f>G82*ČSÚ!H83</f>
        <v>6429.9308086182682</v>
      </c>
      <c r="I82" s="11">
        <f>H82*ČSÚ!I83</f>
        <v>6666.891167660413</v>
      </c>
      <c r="J82" s="11">
        <f>I82*ČSÚ!J83</f>
        <v>6775.3976472957211</v>
      </c>
      <c r="K82" s="11">
        <f>J82*ČSÚ!K83</f>
        <v>6741.2185671557127</v>
      </c>
      <c r="L82" s="11">
        <f>K82*ČSÚ!L83</f>
        <v>6620.3126639766933</v>
      </c>
      <c r="M82" s="11">
        <f>L82*ČSÚ!M83</f>
        <v>6490.6142327643547</v>
      </c>
      <c r="N82" s="11">
        <f>M82*ČSÚ!N83</f>
        <v>6398.8515843641899</v>
      </c>
      <c r="O82" s="11">
        <f>N82*ČSÚ!O83</f>
        <v>6389.2524023828591</v>
      </c>
      <c r="P82" s="11">
        <f>O82*ČSÚ!P83</f>
        <v>6450.0164919237441</v>
      </c>
      <c r="Q82" s="11">
        <f>P82*ČSÚ!Q83</f>
        <v>6512.1288459205916</v>
      </c>
      <c r="R82" s="11">
        <f>Q82*ČSÚ!R83</f>
        <v>6544.1760549122855</v>
      </c>
      <c r="S82" s="11">
        <f>R82*ČSÚ!S83</f>
        <v>6535.6139994355408</v>
      </c>
      <c r="T82" s="11">
        <f>S82*ČSÚ!T83</f>
        <v>6491.6744065245994</v>
      </c>
      <c r="U82" s="11">
        <f>T82*ČSÚ!U83</f>
        <v>6406.7567930546993</v>
      </c>
      <c r="V82" s="11">
        <f>U82*ČSÚ!V83</f>
        <v>6300.8661769365135</v>
      </c>
      <c r="W82" s="11">
        <f>V82*ČSÚ!W83</f>
        <v>6193.8692925467694</v>
      </c>
      <c r="X82" s="12">
        <f>W82*ČSÚ!X83</f>
        <v>6086.6995537395942</v>
      </c>
    </row>
    <row r="83" spans="1:24" x14ac:dyDescent="0.2">
      <c r="A83" s="15" t="s">
        <v>4</v>
      </c>
      <c r="B83" s="62">
        <f t="shared" si="9"/>
        <v>6267.6673158510721</v>
      </c>
      <c r="C83" s="11">
        <f>B83*ČSÚ!C84</f>
        <v>6003.8263349021336</v>
      </c>
      <c r="D83" s="11">
        <f>C83*ČSÚ!D84</f>
        <v>5878.2720816892825</v>
      </c>
      <c r="E83" s="11">
        <f>D83*ČSÚ!E84</f>
        <v>5842.7994578942726</v>
      </c>
      <c r="F83" s="11">
        <f>E83*ČSÚ!F84</f>
        <v>5853.8744505269096</v>
      </c>
      <c r="G83" s="11">
        <f>F83*ČSÚ!G84</f>
        <v>5885.0526894235509</v>
      </c>
      <c r="H83" s="11">
        <f>G83*ČSÚ!H84</f>
        <v>5953.1475704289805</v>
      </c>
      <c r="I83" s="11">
        <f>H83*ČSÚ!I84</f>
        <v>6080.7862326860704</v>
      </c>
      <c r="J83" s="11">
        <f>I83*ČSÚ!J84</f>
        <v>6267.3282854643603</v>
      </c>
      <c r="K83" s="11">
        <f>J83*ČSÚ!K84</f>
        <v>6536.4807424718092</v>
      </c>
      <c r="L83" s="11">
        <f>K83*ČSÚ!L84</f>
        <v>6880.1319877892729</v>
      </c>
      <c r="M83" s="11">
        <f>L83*ČSÚ!M84</f>
        <v>7214.2024855118361</v>
      </c>
      <c r="N83" s="11">
        <f>M83*ČSÚ!N84</f>
        <v>7473.0710207889779</v>
      </c>
      <c r="O83" s="11">
        <f>N83*ČSÚ!O84</f>
        <v>7592.0581298443813</v>
      </c>
      <c r="P83" s="11">
        <f>O83*ČSÚ!P84</f>
        <v>7555.6688683371458</v>
      </c>
      <c r="Q83" s="11">
        <f>P83*ČSÚ!Q84</f>
        <v>7424.8533657897424</v>
      </c>
      <c r="R83" s="11">
        <f>Q83*ČSÚ!R84</f>
        <v>7284.5073423713966</v>
      </c>
      <c r="S83" s="11">
        <f>R83*ČSÚ!S84</f>
        <v>7185.4476860461455</v>
      </c>
      <c r="T83" s="11">
        <f>S83*ČSÚ!T84</f>
        <v>7175.8167117272878</v>
      </c>
      <c r="U83" s="11">
        <f>T83*ČSÚ!U84</f>
        <v>7242.8317181676312</v>
      </c>
      <c r="V83" s="11">
        <f>U83*ČSÚ!V84</f>
        <v>7311.290742921753</v>
      </c>
      <c r="W83" s="11">
        <f>V83*ČSÚ!W84</f>
        <v>7346.9893869745729</v>
      </c>
      <c r="X83" s="12">
        <f>W83*ČSÚ!X84</f>
        <v>7338.4759572637704</v>
      </c>
    </row>
    <row r="84" spans="1:24" x14ac:dyDescent="0.2">
      <c r="A84" s="15" t="s">
        <v>5</v>
      </c>
      <c r="B84" s="62">
        <f t="shared" si="9"/>
        <v>4200.3400576368877</v>
      </c>
      <c r="C84" s="11">
        <f>B84*ČSÚ!C85</f>
        <v>4103.5503917747283</v>
      </c>
      <c r="D84" s="11">
        <f>C84*ČSÚ!D85</f>
        <v>3940.6133361007746</v>
      </c>
      <c r="E84" s="11">
        <f>D84*ČSÚ!E85</f>
        <v>3730.6795133376722</v>
      </c>
      <c r="F84" s="11">
        <f>E84*ČSÚ!F85</f>
        <v>3534.3744331068892</v>
      </c>
      <c r="G84" s="11">
        <f>F84*ČSÚ!G85</f>
        <v>3359.0947275057788</v>
      </c>
      <c r="H84" s="11">
        <f>G84*ČSÚ!H85</f>
        <v>3221.0093319236234</v>
      </c>
      <c r="I84" s="11">
        <f>H84*ČSÚ!I85</f>
        <v>3153.3519030331313</v>
      </c>
      <c r="J84" s="11">
        <f>I84*ČSÚ!J85</f>
        <v>3135.9608597454107</v>
      </c>
      <c r="K84" s="11">
        <f>J84*ČSÚ!K85</f>
        <v>3142.2761502991198</v>
      </c>
      <c r="L84" s="11">
        <f>K84*ČSÚ!L85</f>
        <v>3158.8353923994218</v>
      </c>
      <c r="M84" s="11">
        <f>L84*ČSÚ!M85</f>
        <v>3194.1741459233663</v>
      </c>
      <c r="N84" s="11">
        <f>M84*ČSÚ!N85</f>
        <v>3259.8288534933813</v>
      </c>
      <c r="O84" s="11">
        <f>N84*ČSÚ!O85</f>
        <v>3355.4731931051724</v>
      </c>
      <c r="P84" s="11">
        <f>O84*ČSÚ!P85</f>
        <v>3493.1810789176534</v>
      </c>
      <c r="Q84" s="11">
        <f>P84*ČSÚ!Q85</f>
        <v>3668.8254973470935</v>
      </c>
      <c r="R84" s="11">
        <f>Q84*ČSÚ!R85</f>
        <v>3839.5942811241262</v>
      </c>
      <c r="S84" s="11">
        <f>R84*ČSÚ!S85</f>
        <v>3972.0682179265427</v>
      </c>
      <c r="T84" s="11">
        <f>S84*ČSÚ!T85</f>
        <v>4033.3143792032397</v>
      </c>
      <c r="U84" s="11">
        <f>T84*ČSÚ!U85</f>
        <v>4015.4562475564303</v>
      </c>
      <c r="V84" s="11">
        <f>U84*ČSÚ!V85</f>
        <v>3949.5200072768275</v>
      </c>
      <c r="W84" s="11">
        <f>V84*ČSÚ!W85</f>
        <v>3878.71453081549</v>
      </c>
      <c r="X84" s="12">
        <f>W84*ČSÚ!X85</f>
        <v>3828.934428983825</v>
      </c>
    </row>
    <row r="85" spans="1:24" x14ac:dyDescent="0.2">
      <c r="A85" s="15" t="s">
        <v>6</v>
      </c>
      <c r="B85" s="62">
        <f t="shared" si="9"/>
        <v>5206.6941624365481</v>
      </c>
      <c r="C85" s="11">
        <f>B85*ČSÚ!C86</f>
        <v>5190.614485874331</v>
      </c>
      <c r="D85" s="11">
        <f>C85*ČSÚ!D86</f>
        <v>5155.3711560556221</v>
      </c>
      <c r="E85" s="11">
        <f>D85*ČSÚ!E86</f>
        <v>5128.3122259255651</v>
      </c>
      <c r="F85" s="11">
        <f>E85*ČSÚ!F86</f>
        <v>5084.5286529534787</v>
      </c>
      <c r="G85" s="11">
        <f>F85*ČSÚ!G86</f>
        <v>5008.3781515025357</v>
      </c>
      <c r="H85" s="11">
        <f>G85*ČSÚ!H86</f>
        <v>4890.9275679270595</v>
      </c>
      <c r="I85" s="11">
        <f>H85*ČSÚ!I86</f>
        <v>4701.4779899890873</v>
      </c>
      <c r="J85" s="11">
        <f>I85*ČSÚ!J86</f>
        <v>4459.3042720278372</v>
      </c>
      <c r="K85" s="11">
        <f>J85*ČSÚ!K86</f>
        <v>4232.876627380625</v>
      </c>
      <c r="L85" s="11">
        <f>K85*ČSÚ!L86</f>
        <v>4030.7946064449488</v>
      </c>
      <c r="M85" s="11">
        <f>L85*ČSÚ!M86</f>
        <v>3871.7622313353659</v>
      </c>
      <c r="N85" s="11">
        <f>M85*ČSÚ!N86</f>
        <v>3794.1957694310418</v>
      </c>
      <c r="O85" s="11">
        <f>N85*ČSÚ!O86</f>
        <v>3774.7726469815216</v>
      </c>
      <c r="P85" s="11">
        <f>O85*ČSÚ!P86</f>
        <v>3782.7717115322971</v>
      </c>
      <c r="Q85" s="11">
        <f>P85*ČSÚ!Q86</f>
        <v>3802.6322249072073</v>
      </c>
      <c r="R85" s="11">
        <f>Q85*ČSÚ!R86</f>
        <v>3844.236256657859</v>
      </c>
      <c r="S85" s="11">
        <f>R85*ČSÚ!S86</f>
        <v>3920.9205233058883</v>
      </c>
      <c r="T85" s="11">
        <f>S85*ČSÚ!T86</f>
        <v>4032.3217679810559</v>
      </c>
      <c r="U85" s="11">
        <f>T85*ČSÚ!U86</f>
        <v>4192.3994332682651</v>
      </c>
      <c r="V85" s="11">
        <f>U85*ČSÚ!V86</f>
        <v>4396.3792860158028</v>
      </c>
      <c r="W85" s="11">
        <f>V85*ČSÚ!W86</f>
        <v>4594.7175371663616</v>
      </c>
      <c r="X85" s="12">
        <f>W85*ČSÚ!X86</f>
        <v>4748.7236233367175</v>
      </c>
    </row>
    <row r="86" spans="1:24" x14ac:dyDescent="0.2">
      <c r="A86" s="15" t="s">
        <v>7</v>
      </c>
      <c r="B86" s="62">
        <f t="shared" si="9"/>
        <v>5544.2964169825218</v>
      </c>
      <c r="C86" s="11">
        <f>B86*ČSÚ!C87</f>
        <v>5336.6646190335132</v>
      </c>
      <c r="D86" s="11">
        <f>C86*ČSÚ!D87</f>
        <v>5203.4770958037188</v>
      </c>
      <c r="E86" s="11">
        <f>D86*ČSÚ!E87</f>
        <v>5147.0747275642452</v>
      </c>
      <c r="F86" s="11">
        <f>E86*ČSÚ!F87</f>
        <v>5101.93427721442</v>
      </c>
      <c r="G86" s="11">
        <f>F86*ČSÚ!G87</f>
        <v>5076.0775417808363</v>
      </c>
      <c r="H86" s="11">
        <f>G86*ČSÚ!H87</f>
        <v>5056.6725007529831</v>
      </c>
      <c r="I86" s="11">
        <f>H86*ČSÚ!I87</f>
        <v>5024.2141974816777</v>
      </c>
      <c r="J86" s="11">
        <f>I86*ČSÚ!J87</f>
        <v>4998.8142191741636</v>
      </c>
      <c r="K86" s="11">
        <f>J86*ČSÚ!K87</f>
        <v>4957.3278258328928</v>
      </c>
      <c r="L86" s="11">
        <f>K86*ČSÚ!L87</f>
        <v>4884.731990108241</v>
      </c>
      <c r="M86" s="11">
        <f>L86*ČSÚ!M87</f>
        <v>4772.4339685660261</v>
      </c>
      <c r="N86" s="11">
        <f>M86*ČSÚ!N87</f>
        <v>4590.9301055942051</v>
      </c>
      <c r="O86" s="11">
        <f>N86*ČSÚ!O87</f>
        <v>4358.7690226092527</v>
      </c>
      <c r="P86" s="11">
        <f>O86*ČSÚ!P87</f>
        <v>4141.7380194253483</v>
      </c>
      <c r="Q86" s="11">
        <f>P86*ČSÚ!Q87</f>
        <v>3948.0801348020254</v>
      </c>
      <c r="R86" s="11">
        <f>Q86*ČSÚ!R87</f>
        <v>3795.780180578266</v>
      </c>
      <c r="S86" s="11">
        <f>R86*ČSÚ!S87</f>
        <v>3721.7641156647414</v>
      </c>
      <c r="T86" s="11">
        <f>S86*ČSÚ!T87</f>
        <v>3703.6008830733886</v>
      </c>
      <c r="U86" s="11">
        <f>T86*ČSÚ!U87</f>
        <v>3711.7868271921634</v>
      </c>
      <c r="V86" s="11">
        <f>U86*ČSÚ!V87</f>
        <v>3731.3774258024828</v>
      </c>
      <c r="W86" s="11">
        <f>V86*ČSÚ!W87</f>
        <v>3771.8575261003816</v>
      </c>
      <c r="X86" s="12">
        <f>W86*ČSÚ!X87</f>
        <v>3846.0520117662768</v>
      </c>
    </row>
    <row r="87" spans="1:24" x14ac:dyDescent="0.2">
      <c r="A87" s="15" t="s">
        <v>8</v>
      </c>
      <c r="B87" s="62">
        <f t="shared" si="9"/>
        <v>6879.0006050899647</v>
      </c>
      <c r="C87" s="11">
        <f>B87*ČSÚ!C88</f>
        <v>6825.2844385946473</v>
      </c>
      <c r="D87" s="11">
        <f>C87*ČSÚ!D88</f>
        <v>6640.5449409417861</v>
      </c>
      <c r="E87" s="11">
        <f>D87*ČSÚ!E88</f>
        <v>6387.4270521884309</v>
      </c>
      <c r="F87" s="11">
        <f>E87*ČSÚ!F88</f>
        <v>6136.1070044737316</v>
      </c>
      <c r="G87" s="11">
        <f>F87*ČSÚ!G88</f>
        <v>5896.6466644510101</v>
      </c>
      <c r="H87" s="11">
        <f>G87*ČSÚ!H88</f>
        <v>5674.9456701504778</v>
      </c>
      <c r="I87" s="11">
        <f>H87*ČSÚ!I88</f>
        <v>5536.987809272403</v>
      </c>
      <c r="J87" s="11">
        <f>I87*ČSÚ!J88</f>
        <v>5478.0896303715463</v>
      </c>
      <c r="K87" s="11">
        <f>J87*ČSÚ!K88</f>
        <v>5431.0360512547786</v>
      </c>
      <c r="L87" s="11">
        <f>K87*ČSÚ!L88</f>
        <v>5404.3630398787463</v>
      </c>
      <c r="M87" s="11">
        <f>L87*ČSÚ!M88</f>
        <v>5384.4508172825354</v>
      </c>
      <c r="N87" s="11">
        <f>M87*ČSÚ!N88</f>
        <v>5350.7526287386436</v>
      </c>
      <c r="O87" s="11">
        <f>N87*ČSÚ!O88</f>
        <v>5324.4950848295275</v>
      </c>
      <c r="P87" s="11">
        <f>O87*ČSÚ!P88</f>
        <v>5281.218482684727</v>
      </c>
      <c r="Q87" s="11">
        <f>P87*ČSÚ!Q88</f>
        <v>5205.1123966995874</v>
      </c>
      <c r="R87" s="11">
        <f>Q87*ČSÚ!R88</f>
        <v>5087.0743123716675</v>
      </c>
      <c r="S87" s="11">
        <f>R87*ČSÚ!S88</f>
        <v>4895.9366157282939</v>
      </c>
      <c r="T87" s="11">
        <f>S87*ČSÚ!T88</f>
        <v>4651.3093712079208</v>
      </c>
      <c r="U87" s="11">
        <f>T87*ČSÚ!U88</f>
        <v>4422.6587392789688</v>
      </c>
      <c r="V87" s="11">
        <f>U87*ČSÚ!V88</f>
        <v>4218.7170907006266</v>
      </c>
      <c r="W87" s="11">
        <f>V87*ČSÚ!W88</f>
        <v>4058.4221880103373</v>
      </c>
      <c r="X87" s="12">
        <f>W87*ČSÚ!X88</f>
        <v>3980.7297716969711</v>
      </c>
    </row>
    <row r="88" spans="1:24" x14ac:dyDescent="0.2">
      <c r="A88" s="15" t="s">
        <v>9</v>
      </c>
      <c r="B88" s="62">
        <f t="shared" si="9"/>
        <v>7946.9874623153783</v>
      </c>
      <c r="C88" s="11">
        <f>B88*ČSÚ!C89</f>
        <v>8440.3434171445679</v>
      </c>
      <c r="D88" s="11">
        <f>C88*ČSÚ!D89</f>
        <v>8928.6147698324439</v>
      </c>
      <c r="E88" s="11">
        <f>D88*ČSÚ!E89</f>
        <v>9329.7962879444221</v>
      </c>
      <c r="F88" s="11">
        <f>E88*ČSÚ!F89</f>
        <v>9610.6244188165347</v>
      </c>
      <c r="G88" s="11">
        <f>F88*ČSÚ!G89</f>
        <v>9725.9252497269044</v>
      </c>
      <c r="H88" s="11">
        <f>G88*ČSÚ!H89</f>
        <v>9647.7761966473918</v>
      </c>
      <c r="I88" s="11">
        <f>H88*ČSÚ!I89</f>
        <v>9391.5058395628403</v>
      </c>
      <c r="J88" s="11">
        <f>I88*ČSÚ!J89</f>
        <v>9036.5343820880898</v>
      </c>
      <c r="K88" s="11">
        <f>J88*ČSÚ!K89</f>
        <v>8684.0624979349104</v>
      </c>
      <c r="L88" s="11">
        <f>K88*ČSÚ!L89</f>
        <v>8348.371937235519</v>
      </c>
      <c r="M88" s="11">
        <f>L88*ČSÚ!M89</f>
        <v>8037.6771097518267</v>
      </c>
      <c r="N88" s="11">
        <f>M88*ČSÚ!N89</f>
        <v>7844.6972310019</v>
      </c>
      <c r="O88" s="11">
        <f>N88*ČSÚ!O89</f>
        <v>7762.8094998773049</v>
      </c>
      <c r="P88" s="11">
        <f>O88*ČSÚ!P89</f>
        <v>7697.5321812101511</v>
      </c>
      <c r="Q88" s="11">
        <f>P88*ČSÚ!Q89</f>
        <v>7660.893136368335</v>
      </c>
      <c r="R88" s="11">
        <f>Q88*ČSÚ!R89</f>
        <v>7633.7396518237592</v>
      </c>
      <c r="S88" s="11">
        <f>R88*ČSÚ!S89</f>
        <v>7587.1984511311084</v>
      </c>
      <c r="T88" s="11">
        <f>S88*ČSÚ!T89</f>
        <v>7551.0935031528752</v>
      </c>
      <c r="U88" s="11">
        <f>T88*ČSÚ!U89</f>
        <v>7490.9435143761211</v>
      </c>
      <c r="V88" s="11">
        <f>U88*ČSÚ!V89</f>
        <v>7384.5727830248661</v>
      </c>
      <c r="W88" s="11">
        <f>V88*ČSÚ!W89</f>
        <v>7219.1202566240236</v>
      </c>
      <c r="X88" s="12">
        <f>W88*ČSÚ!X89</f>
        <v>6950.6297633006861</v>
      </c>
    </row>
    <row r="89" spans="1:24" x14ac:dyDescent="0.2">
      <c r="A89" s="15" t="s">
        <v>10</v>
      </c>
      <c r="B89" s="62">
        <f t="shared" si="9"/>
        <v>6132.761813164946</v>
      </c>
      <c r="C89" s="11">
        <f>B89*ČSÚ!C90</f>
        <v>6057.118547951135</v>
      </c>
      <c r="D89" s="11">
        <f>C89*ČSÚ!D90</f>
        <v>6044.5307626767253</v>
      </c>
      <c r="E89" s="11">
        <f>D89*ČSÚ!E90</f>
        <v>6137.97086105984</v>
      </c>
      <c r="F89" s="11">
        <f>E89*ČSÚ!F90</f>
        <v>6329.3069903626656</v>
      </c>
      <c r="G89" s="11">
        <f>F89*ČSÚ!G90</f>
        <v>6639.3663765057527</v>
      </c>
      <c r="H89" s="11">
        <f>G89*ČSÚ!H90</f>
        <v>7049.1059597149942</v>
      </c>
      <c r="I89" s="11">
        <f>H89*ČSÚ!I90</f>
        <v>7457.7786294999805</v>
      </c>
      <c r="J89" s="11">
        <f>I89*ČSÚ!J90</f>
        <v>7792.6280628537088</v>
      </c>
      <c r="K89" s="11">
        <f>J89*ČSÚ!K90</f>
        <v>8027.23246262256</v>
      </c>
      <c r="L89" s="11">
        <f>K89*ČSÚ!L90</f>
        <v>8124.1602023673158</v>
      </c>
      <c r="M89" s="11">
        <f>L89*ČSÚ!M90</f>
        <v>8060.2619504793429</v>
      </c>
      <c r="N89" s="11">
        <f>M89*ČSÚ!N90</f>
        <v>7848.1075609149939</v>
      </c>
      <c r="O89" s="11">
        <f>N89*ČSÚ!O90</f>
        <v>7553.6573871385363</v>
      </c>
      <c r="P89" s="11">
        <f>O89*ČSÚ!P90</f>
        <v>7261.2872462564255</v>
      </c>
      <c r="Q89" s="11">
        <f>P89*ČSÚ!Q90</f>
        <v>6982.9124991160179</v>
      </c>
      <c r="R89" s="11">
        <f>Q89*ČSÚ!R90</f>
        <v>6725.3829092142159</v>
      </c>
      <c r="S89" s="11">
        <f>R89*ČSÚ!S90</f>
        <v>6565.8121098453157</v>
      </c>
      <c r="T89" s="11">
        <f>S89*ČSÚ!T90</f>
        <v>6498.5875984581935</v>
      </c>
      <c r="U89" s="11">
        <f>T89*ČSÚ!U90</f>
        <v>6445.1253736780636</v>
      </c>
      <c r="V89" s="11">
        <f>U89*ČSÚ!V90</f>
        <v>6415.5297332287582</v>
      </c>
      <c r="W89" s="11">
        <f>V89*ČSÚ!W90</f>
        <v>6393.7790444283901</v>
      </c>
      <c r="X89" s="12">
        <f>W89*ČSÚ!X90</f>
        <v>6355.8274097655876</v>
      </c>
    </row>
    <row r="90" spans="1:24" x14ac:dyDescent="0.2">
      <c r="A90" s="15" t="s">
        <v>11</v>
      </c>
      <c r="B90" s="62">
        <f t="shared" si="9"/>
        <v>5081.8594170256501</v>
      </c>
      <c r="C90" s="11">
        <f>B90*ČSÚ!C91</f>
        <v>5211.5087165370087</v>
      </c>
      <c r="D90" s="11">
        <f>C90*ČSÚ!D91</f>
        <v>5373.3664385301463</v>
      </c>
      <c r="E90" s="11">
        <f>D90*ČSÚ!E91</f>
        <v>5475.8070023111395</v>
      </c>
      <c r="F90" s="11">
        <f>E90*ČSÚ!F91</f>
        <v>5528.7074399451776</v>
      </c>
      <c r="G90" s="11">
        <f>F90*ČSÚ!G91</f>
        <v>5507.9828004095489</v>
      </c>
      <c r="H90" s="11">
        <f>G90*ČSÚ!H91</f>
        <v>5441.1028145015762</v>
      </c>
      <c r="I90" s="11">
        <f>H90*ČSÚ!I91</f>
        <v>5432.9222503716128</v>
      </c>
      <c r="J90" s="11">
        <f>I90*ČSÚ!J91</f>
        <v>5518.4307591837087</v>
      </c>
      <c r="K90" s="11">
        <f>J90*ČSÚ!K91</f>
        <v>5691.682547068729</v>
      </c>
      <c r="L90" s="11">
        <f>K90*ČSÚ!L91</f>
        <v>5971.4529466559607</v>
      </c>
      <c r="M90" s="11">
        <f>L90*ČSÚ!M91</f>
        <v>6340.7691224972932</v>
      </c>
      <c r="N90" s="11">
        <f>M90*ČSÚ!N91</f>
        <v>6709.0820985500059</v>
      </c>
      <c r="O90" s="11">
        <f>N90*ČSÚ!O91</f>
        <v>7010.9228934868679</v>
      </c>
      <c r="P90" s="11">
        <f>O90*ČSÚ!P91</f>
        <v>7222.5817366939173</v>
      </c>
      <c r="Q90" s="11">
        <f>P90*ČSÚ!Q91</f>
        <v>7310.6920400797508</v>
      </c>
      <c r="R90" s="11">
        <f>Q90*ČSÚ!R91</f>
        <v>7254.6351933546894</v>
      </c>
      <c r="S90" s="11">
        <f>R90*ČSÚ!S91</f>
        <v>7065.3974576184955</v>
      </c>
      <c r="T90" s="11">
        <f>S90*ČSÚ!T91</f>
        <v>6802.0779033454573</v>
      </c>
      <c r="U90" s="11">
        <f>T90*ČSÚ!U91</f>
        <v>6540.609782828652</v>
      </c>
      <c r="V90" s="11">
        <f>U90*ČSÚ!V91</f>
        <v>6291.7917669634653</v>
      </c>
      <c r="W90" s="11">
        <f>V90*ČSÚ!W91</f>
        <v>6061.7898642067776</v>
      </c>
      <c r="X90" s="12">
        <f>W90*ČSÚ!X91</f>
        <v>5919.7269868232315</v>
      </c>
    </row>
    <row r="91" spans="1:24" x14ac:dyDescent="0.2">
      <c r="A91" s="15" t="s">
        <v>12</v>
      </c>
      <c r="B91" s="62">
        <f t="shared" si="9"/>
        <v>3957.4020655166996</v>
      </c>
      <c r="C91" s="11">
        <f>B91*ČSÚ!C92</f>
        <v>3811.6849241709874</v>
      </c>
      <c r="D91" s="11">
        <f>C91*ČSÚ!D92</f>
        <v>3647.8107660515325</v>
      </c>
      <c r="E91" s="11">
        <f>D91*ČSÚ!E92</f>
        <v>3504.1376082398479</v>
      </c>
      <c r="F91" s="11">
        <f>E91*ČSÚ!F92</f>
        <v>3398.3559060508219</v>
      </c>
      <c r="G91" s="11">
        <f>F91*ČSÚ!G92</f>
        <v>3380.7098851605861</v>
      </c>
      <c r="H91" s="11">
        <f>G91*ČSÚ!H92</f>
        <v>3468.5178625775616</v>
      </c>
      <c r="I91" s="11">
        <f>H91*ČSÚ!I92</f>
        <v>3577.8598730418912</v>
      </c>
      <c r="J91" s="11">
        <f>I91*ČSÚ!J92</f>
        <v>3647.205347015637</v>
      </c>
      <c r="K91" s="11">
        <f>J91*ČSÚ!K92</f>
        <v>3683.4582832292244</v>
      </c>
      <c r="L91" s="11">
        <f>K91*ČSÚ!L92</f>
        <v>3670.9111125678955</v>
      </c>
      <c r="M91" s="11">
        <f>L91*ČSÚ!M92</f>
        <v>3628.0207841717988</v>
      </c>
      <c r="N91" s="11">
        <f>M91*ČSÚ!N92</f>
        <v>3624.3438355317812</v>
      </c>
      <c r="O91" s="11">
        <f>N91*ČSÚ!O92</f>
        <v>3683.002830376533</v>
      </c>
      <c r="P91" s="11">
        <f>O91*ČSÚ!P92</f>
        <v>3800.0653221242833</v>
      </c>
      <c r="Q91" s="11">
        <f>P91*ČSÚ!Q92</f>
        <v>3988.1840131949111</v>
      </c>
      <c r="R91" s="11">
        <f>Q91*ČSÚ!R92</f>
        <v>4236.1281027574269</v>
      </c>
      <c r="S91" s="11">
        <f>R91*ČSÚ!S92</f>
        <v>4483.377904434742</v>
      </c>
      <c r="T91" s="11">
        <f>S91*ČSÚ!T92</f>
        <v>4686.0821953976456</v>
      </c>
      <c r="U91" s="11">
        <f>T91*ČSÚ!U92</f>
        <v>4828.4500919851544</v>
      </c>
      <c r="V91" s="11">
        <f>U91*ČSÚ!V92</f>
        <v>4888.4087937509994</v>
      </c>
      <c r="W91" s="11">
        <f>V91*ČSÚ!W92</f>
        <v>4852.3058237206151</v>
      </c>
      <c r="X91" s="12">
        <f>W91*ČSÚ!X92</f>
        <v>4727.211809716875</v>
      </c>
    </row>
    <row r="92" spans="1:24" x14ac:dyDescent="0.2">
      <c r="A92" s="15" t="s">
        <v>13</v>
      </c>
      <c r="B92" s="62">
        <f t="shared" si="9"/>
        <v>2454.2902595179899</v>
      </c>
      <c r="C92" s="11">
        <f>B92*ČSÚ!C93</f>
        <v>2440.9840382540378</v>
      </c>
      <c r="D92" s="11">
        <f>C92*ČSÚ!D93</f>
        <v>2426.9132458085887</v>
      </c>
      <c r="E92" s="11">
        <f>D92*ČSÚ!E93</f>
        <v>2397.6147439983197</v>
      </c>
      <c r="F92" s="11">
        <f>E92*ČSÚ!F93</f>
        <v>2355.2011637194732</v>
      </c>
      <c r="G92" s="11">
        <f>F92*ČSÚ!G93</f>
        <v>2297.469332751682</v>
      </c>
      <c r="H92" s="11">
        <f>G92*ČSÚ!H93</f>
        <v>2214.3859310289827</v>
      </c>
      <c r="I92" s="11">
        <f>H92*ČSÚ!I93</f>
        <v>2120.0955254090741</v>
      </c>
      <c r="J92" s="11">
        <f>I92*ČSÚ!J93</f>
        <v>2038.4205442838697</v>
      </c>
      <c r="K92" s="11">
        <f>J92*ČSÚ!K93</f>
        <v>1978.8376462450854</v>
      </c>
      <c r="L92" s="11">
        <f>K92*ČSÚ!L93</f>
        <v>1970.5246113374906</v>
      </c>
      <c r="M92" s="11">
        <f>L92*ČSÚ!M93</f>
        <v>2023.4074513910491</v>
      </c>
      <c r="N92" s="11">
        <f>M92*ČSÚ!N93</f>
        <v>2088.4932499071883</v>
      </c>
      <c r="O92" s="11">
        <f>N92*ČSÚ!O93</f>
        <v>2130.0349507685382</v>
      </c>
      <c r="P92" s="11">
        <f>O92*ČSÚ!P93</f>
        <v>2152.160567678708</v>
      </c>
      <c r="Q92" s="11">
        <f>P92*ČSÚ!Q93</f>
        <v>2145.9501035202306</v>
      </c>
      <c r="R92" s="11">
        <f>Q92*ČSÚ!R93</f>
        <v>2122.3523517474409</v>
      </c>
      <c r="S92" s="11">
        <f>R92*ČSÚ!S93</f>
        <v>2121.7923368908182</v>
      </c>
      <c r="T92" s="11">
        <f>S92*ČSÚ!T93</f>
        <v>2157.5863403614389</v>
      </c>
      <c r="U92" s="11">
        <f>T92*ČSÚ!U93</f>
        <v>2227.4842425856859</v>
      </c>
      <c r="V92" s="11">
        <f>U92*ČSÚ!V93</f>
        <v>2339.017740377782</v>
      </c>
      <c r="W92" s="11">
        <f>V92*ČSÚ!W93</f>
        <v>2485.6879786950012</v>
      </c>
      <c r="X92" s="12">
        <f>W92*ČSÚ!X93</f>
        <v>2631.9390442153467</v>
      </c>
    </row>
    <row r="93" spans="1:24" x14ac:dyDescent="0.2">
      <c r="A93" s="15" t="s">
        <v>14</v>
      </c>
      <c r="B93" s="62">
        <f t="shared" si="9"/>
        <v>1701.0652390598373</v>
      </c>
      <c r="C93" s="11">
        <f>B93*ČSÚ!C94</f>
        <v>1745.4183151988429</v>
      </c>
      <c r="D93" s="11">
        <f>C93*ČSÚ!D94</f>
        <v>1790.0010918263276</v>
      </c>
      <c r="E93" s="11">
        <f>D93*ČSÚ!E94</f>
        <v>1814.8609492385151</v>
      </c>
      <c r="F93" s="11">
        <f>E93*ČSÚ!F94</f>
        <v>1803.1122912993872</v>
      </c>
      <c r="G93" s="11">
        <f>F93*ČSÚ!G94</f>
        <v>1787.8293781170732</v>
      </c>
      <c r="H93" s="11">
        <f>G93*ČSÚ!H94</f>
        <v>1780.5442183063408</v>
      </c>
      <c r="I93" s="11">
        <f>H93*ČSÚ!I94</f>
        <v>1772.1705914081576</v>
      </c>
      <c r="J93" s="11">
        <f>I93*ČSÚ!J94</f>
        <v>1753.1733169178278</v>
      </c>
      <c r="K93" s="11">
        <f>J93*ČSÚ!K94</f>
        <v>1724.492078651856</v>
      </c>
      <c r="L93" s="11">
        <f>K93*ČSÚ!L94</f>
        <v>1684.2866624695876</v>
      </c>
      <c r="M93" s="11">
        <f>L93*ČSÚ!M94</f>
        <v>1625.1753299458162</v>
      </c>
      <c r="N93" s="11">
        <f>M93*ČSÚ!N94</f>
        <v>1557.79739006963</v>
      </c>
      <c r="O93" s="11">
        <f>N93*ČSÚ!O94</f>
        <v>1499.8345599882527</v>
      </c>
      <c r="P93" s="11">
        <f>O93*ČSÚ!P94</f>
        <v>1458.1882952873443</v>
      </c>
      <c r="Q93" s="11">
        <f>P93*ČSÚ!Q94</f>
        <v>1454.3251507083819</v>
      </c>
      <c r="R93" s="11">
        <f>Q93*ČSÚ!R94</f>
        <v>1495.3893334896222</v>
      </c>
      <c r="S93" s="11">
        <f>R93*ČSÚ!S94</f>
        <v>1545.0751152872904</v>
      </c>
      <c r="T93" s="11">
        <f>S93*ČSÚ!T94</f>
        <v>1577.1157231972654</v>
      </c>
      <c r="U93" s="11">
        <f>T93*ČSÚ!U94</f>
        <v>1594.672149168955</v>
      </c>
      <c r="V93" s="11">
        <f>U93*ČSÚ!V94</f>
        <v>1591.4041376737787</v>
      </c>
      <c r="W93" s="11">
        <f>V93*ČSÚ!W94</f>
        <v>1575.6017881595637</v>
      </c>
      <c r="X93" s="12">
        <f>W93*ČSÚ!X94</f>
        <v>1577.0113138843203</v>
      </c>
    </row>
    <row r="94" spans="1:24" x14ac:dyDescent="0.2">
      <c r="A94" s="15" t="s">
        <v>15</v>
      </c>
      <c r="B94" s="62">
        <f t="shared" si="9"/>
        <v>1357.2936400311073</v>
      </c>
      <c r="C94" s="11">
        <f>B94*ČSÚ!C95</f>
        <v>1444.9895444354354</v>
      </c>
      <c r="D94" s="11">
        <f>C94*ČSÚ!D95</f>
        <v>1511.2593063801248</v>
      </c>
      <c r="E94" s="11">
        <f>D94*ČSÚ!E95</f>
        <v>1591.9345986874473</v>
      </c>
      <c r="F94" s="11">
        <f>E94*ČSÚ!F95</f>
        <v>1707.5771085016675</v>
      </c>
      <c r="G94" s="11">
        <f>F94*ČSÚ!G95</f>
        <v>1796.1498175830184</v>
      </c>
      <c r="H94" s="11">
        <f>G94*ČSÚ!H95</f>
        <v>1846.9705281058013</v>
      </c>
      <c r="I94" s="11">
        <f>H94*ČSÚ!I95</f>
        <v>1896.9113466111496</v>
      </c>
      <c r="J94" s="11">
        <f>I94*ČSÚ!J95</f>
        <v>1927.0345270115381</v>
      </c>
      <c r="K94" s="11">
        <f>J94*ČSÚ!K95</f>
        <v>1919.5724252356092</v>
      </c>
      <c r="L94" s="11">
        <f>K94*ČSÚ!L95</f>
        <v>1908.0659075198926</v>
      </c>
      <c r="M94" s="11">
        <f>L94*ČSÚ!M95</f>
        <v>1904.4043217911992</v>
      </c>
      <c r="N94" s="11">
        <f>M94*ČSÚ!N95</f>
        <v>1899.3441708558464</v>
      </c>
      <c r="O94" s="11">
        <f>N94*ČSÚ!O95</f>
        <v>1882.9936160336206</v>
      </c>
      <c r="P94" s="11">
        <f>O94*ČSÚ!P95</f>
        <v>1856.0874443425901</v>
      </c>
      <c r="Q94" s="11">
        <f>P94*ČSÚ!Q95</f>
        <v>1816.2237049421788</v>
      </c>
      <c r="R94" s="11">
        <f>Q94*ČSÚ!R95</f>
        <v>1755.3876621227002</v>
      </c>
      <c r="S94" s="11">
        <f>R94*ČSÚ!S95</f>
        <v>1685.5551093425033</v>
      </c>
      <c r="T94" s="11">
        <f>S94*ČSÚ!T95</f>
        <v>1626.2534747078146</v>
      </c>
      <c r="U94" s="11">
        <f>T94*ČSÚ!U95</f>
        <v>1584.8491524417896</v>
      </c>
      <c r="V94" s="11">
        <f>U94*ČSÚ!V95</f>
        <v>1584.6237765917099</v>
      </c>
      <c r="W94" s="11">
        <f>V94*ČSÚ!W95</f>
        <v>1633.0054881889719</v>
      </c>
      <c r="X94" s="12">
        <f>W94*ČSÚ!X95</f>
        <v>1690.0688010249232</v>
      </c>
    </row>
    <row r="95" spans="1:24" x14ac:dyDescent="0.2">
      <c r="A95" s="15" t="s">
        <v>16</v>
      </c>
      <c r="B95" s="62">
        <f t="shared" si="9"/>
        <v>880.27258350245359</v>
      </c>
      <c r="C95" s="11">
        <f>B95*ČSÚ!C96</f>
        <v>891.28679202282194</v>
      </c>
      <c r="D95" s="11">
        <f>C95*ČSÚ!D96</f>
        <v>920.79087490183065</v>
      </c>
      <c r="E95" s="11">
        <f>D95*ČSÚ!E96</f>
        <v>965.97955582572843</v>
      </c>
      <c r="F95" s="11">
        <f>E95*ČSÚ!F96</f>
        <v>1015.8568818683798</v>
      </c>
      <c r="G95" s="11">
        <f>F95*ČSÚ!G96</f>
        <v>1080.2504479250304</v>
      </c>
      <c r="H95" s="11">
        <f>G95*ČSÚ!H96</f>
        <v>1155.2687698250861</v>
      </c>
      <c r="I95" s="11">
        <f>H95*ČSÚ!I96</f>
        <v>1212.9564476002749</v>
      </c>
      <c r="J95" s="11">
        <f>I95*ČSÚ!J96</f>
        <v>1283.3926153479342</v>
      </c>
      <c r="K95" s="11">
        <f>J95*ČSÚ!K96</f>
        <v>1382.9494984957164</v>
      </c>
      <c r="L95" s="11">
        <f>K95*ČSÚ!L96</f>
        <v>1460.1737046988844</v>
      </c>
      <c r="M95" s="11">
        <f>L95*ČSÚ!M96</f>
        <v>1506.1838873632516</v>
      </c>
      <c r="N95" s="11">
        <f>M95*ČSÚ!N96</f>
        <v>1550.3046160245392</v>
      </c>
      <c r="O95" s="11">
        <f>N95*ČSÚ!O96</f>
        <v>1579.3523090477315</v>
      </c>
      <c r="P95" s="11">
        <f>O95*ČSÚ!P96</f>
        <v>1579.7113357343069</v>
      </c>
      <c r="Q95" s="11">
        <f>P95*ČSÚ!Q96</f>
        <v>1576.3614341926148</v>
      </c>
      <c r="R95" s="11">
        <f>Q95*ČSÚ!R96</f>
        <v>1578.4608275293701</v>
      </c>
      <c r="S95" s="11">
        <f>R95*ČSÚ!S96</f>
        <v>1579.1089011246295</v>
      </c>
      <c r="T95" s="11">
        <f>S95*ČSÚ!T96</f>
        <v>1570.650475796833</v>
      </c>
      <c r="U95" s="11">
        <f>T95*ČSÚ!U96</f>
        <v>1553.2315962998416</v>
      </c>
      <c r="V95" s="11">
        <f>U95*ČSÚ!V96</f>
        <v>1524.1108808997185</v>
      </c>
      <c r="W95" s="11">
        <f>V95*ČSÚ!W96</f>
        <v>1476.5063763390326</v>
      </c>
      <c r="X95" s="12">
        <f>W95*ČSÚ!X96</f>
        <v>1421.407950345842</v>
      </c>
    </row>
    <row r="96" spans="1:24" x14ac:dyDescent="0.2">
      <c r="A96" s="15" t="s">
        <v>17</v>
      </c>
      <c r="B96" s="62">
        <f t="shared" si="9"/>
        <v>467.95683667856849</v>
      </c>
      <c r="C96" s="11">
        <f>B96*ČSÚ!C97</f>
        <v>468.30108836775378</v>
      </c>
      <c r="D96" s="11">
        <f>C96*ČSÚ!D97</f>
        <v>465.98587454259962</v>
      </c>
      <c r="E96" s="11">
        <f>D96*ČSÚ!E97</f>
        <v>460.9530118190184</v>
      </c>
      <c r="F96" s="11">
        <f>E96*ČSÚ!F97</f>
        <v>457.68504507942907</v>
      </c>
      <c r="G96" s="11">
        <f>F96*ČSÚ!G97</f>
        <v>460.01722905827546</v>
      </c>
      <c r="H96" s="11">
        <f>G96*ČSÚ!H97</f>
        <v>469.96173912192194</v>
      </c>
      <c r="I96" s="11">
        <f>H96*ČSÚ!I97</f>
        <v>490.23864847646581</v>
      </c>
      <c r="J96" s="11">
        <f>I96*ČSÚ!J97</f>
        <v>518.70486914134551</v>
      </c>
      <c r="K96" s="11">
        <f>J96*ČSÚ!K97</f>
        <v>549.17114363423809</v>
      </c>
      <c r="L96" s="11">
        <f>K96*ČSÚ!L97</f>
        <v>587.95279343632308</v>
      </c>
      <c r="M96" s="11">
        <f>L96*ČSÚ!M97</f>
        <v>632.88248749033573</v>
      </c>
      <c r="N96" s="11">
        <f>M96*ČSÚ!N97</f>
        <v>667.85797425002067</v>
      </c>
      <c r="O96" s="11">
        <f>N96*ČSÚ!O97</f>
        <v>711.18520093395284</v>
      </c>
      <c r="P96" s="11">
        <f>O96*ČSÚ!P97</f>
        <v>771.6425856163554</v>
      </c>
      <c r="Q96" s="11">
        <f>P96*ČSÚ!Q97</f>
        <v>819.01840610971942</v>
      </c>
      <c r="R96" s="11">
        <f>Q96*ČSÚ!R97</f>
        <v>848.16585722995876</v>
      </c>
      <c r="S96" s="11">
        <f>R96*ČSÚ!S97</f>
        <v>875.13143144691128</v>
      </c>
      <c r="T96" s="11">
        <f>S96*ČSÚ!T97</f>
        <v>894.91620634438061</v>
      </c>
      <c r="U96" s="11">
        <f>T96*ČSÚ!U97</f>
        <v>900.66181552303556</v>
      </c>
      <c r="V96" s="11">
        <f>U96*ČSÚ!V97</f>
        <v>903.91766072427333</v>
      </c>
      <c r="W96" s="11">
        <f>V96*ČSÚ!W97</f>
        <v>909.30932098306164</v>
      </c>
      <c r="X96" s="12">
        <f>W96*ČSÚ!X97</f>
        <v>913.68034771264581</v>
      </c>
    </row>
    <row r="97" spans="1:24" x14ac:dyDescent="0.2">
      <c r="A97" s="15" t="s">
        <v>18</v>
      </c>
      <c r="B97" s="62">
        <f t="shared" si="9"/>
        <v>288.7850177660228</v>
      </c>
      <c r="C97" s="11">
        <f>B97*ČSÚ!C98</f>
        <v>297.40737132037907</v>
      </c>
      <c r="D97" s="11">
        <f>C97*ČSÚ!D98</f>
        <v>310.45114708766903</v>
      </c>
      <c r="E97" s="11">
        <f>D97*ČSÚ!E98</f>
        <v>322.64777371704776</v>
      </c>
      <c r="F97" s="11">
        <f>E97*ČSÚ!F98</f>
        <v>332.86385076373006</v>
      </c>
      <c r="G97" s="11">
        <f>F97*ČSÚ!G98</f>
        <v>339.22327168941951</v>
      </c>
      <c r="H97" s="11">
        <f>G97*ČSÚ!H98</f>
        <v>341.71443171140487</v>
      </c>
      <c r="I97" s="11">
        <f>H97*ČSÚ!I98</f>
        <v>342.07804823635303</v>
      </c>
      <c r="J97" s="11">
        <f>I97*ČSÚ!J98</f>
        <v>341.60998866700481</v>
      </c>
      <c r="K97" s="11">
        <f>J97*ČSÚ!K98</f>
        <v>342.86330519980493</v>
      </c>
      <c r="L97" s="11">
        <f>K97*ČSÚ!L98</f>
        <v>348.73919351253136</v>
      </c>
      <c r="M97" s="11">
        <f>L97*ČSÚ!M98</f>
        <v>360.62249100871009</v>
      </c>
      <c r="N97" s="11">
        <f>M97*ČSÚ!N98</f>
        <v>381.06238162388206</v>
      </c>
      <c r="O97" s="11">
        <f>N97*ČSÚ!O98</f>
        <v>407.83461533841751</v>
      </c>
      <c r="P97" s="11">
        <f>O97*ČSÚ!P98</f>
        <v>435.44626166905675</v>
      </c>
      <c r="Q97" s="11">
        <f>P97*ČSÚ!Q98</f>
        <v>470.37665762950394</v>
      </c>
      <c r="R97" s="11">
        <f>Q97*ČSÚ!R98</f>
        <v>510.72261885513677</v>
      </c>
      <c r="S97" s="11">
        <f>R97*ČSÚ!S98</f>
        <v>542.14450217592446</v>
      </c>
      <c r="T97" s="11">
        <f>S97*ČSÚ!T98</f>
        <v>582.28544557366104</v>
      </c>
      <c r="U97" s="11">
        <f>T97*ČSÚ!U98</f>
        <v>638.00774389151729</v>
      </c>
      <c r="V97" s="11">
        <f>U97*ČSÚ!V98</f>
        <v>681.57983471083935</v>
      </c>
      <c r="W97" s="11">
        <f>V97*ČSÚ!W98</f>
        <v>708.6305832104415</v>
      </c>
      <c r="X97" s="12">
        <f>W97*ČSÚ!X98</f>
        <v>732.66795646605817</v>
      </c>
    </row>
    <row r="98" spans="1:24" x14ac:dyDescent="0.2">
      <c r="A98" s="15" t="s">
        <v>19</v>
      </c>
      <c r="B98" s="62">
        <f t="shared" si="9"/>
        <v>107.08760049371185</v>
      </c>
      <c r="C98" s="11">
        <f>B98*ČSÚ!C99</f>
        <v>118.31284102497354</v>
      </c>
      <c r="D98" s="11">
        <f>C98*ČSÚ!D99</f>
        <v>125.73165025906538</v>
      </c>
      <c r="E98" s="11">
        <f>D98*ČSÚ!E99</f>
        <v>130.82181917018269</v>
      </c>
      <c r="F98" s="11">
        <f>E98*ČSÚ!F99</f>
        <v>135.53880854236181</v>
      </c>
      <c r="G98" s="11">
        <f>F98*ČSÚ!G99</f>
        <v>141.08425649098376</v>
      </c>
      <c r="H98" s="11">
        <f>G98*ČSÚ!H99</f>
        <v>147.30889120047328</v>
      </c>
      <c r="I98" s="11">
        <f>H98*ČSÚ!I99</f>
        <v>154.90682661325548</v>
      </c>
      <c r="J98" s="11">
        <f>I98*ČSÚ!J99</f>
        <v>162.90779592809093</v>
      </c>
      <c r="K98" s="11">
        <f>J98*ČSÚ!K99</f>
        <v>169.64741840131521</v>
      </c>
      <c r="L98" s="11">
        <f>K98*ČSÚ!L99</f>
        <v>174.18528159480397</v>
      </c>
      <c r="M98" s="11">
        <f>L98*ČSÚ!M99</f>
        <v>176.67812091491129</v>
      </c>
      <c r="N98" s="11">
        <f>M98*ČSÚ!N99</f>
        <v>178.43206474792095</v>
      </c>
      <c r="O98" s="11">
        <f>N98*ČSÚ!O99</f>
        <v>180.17854499015183</v>
      </c>
      <c r="P98" s="11">
        <f>O98*ČSÚ!P99</f>
        <v>183.21622643710893</v>
      </c>
      <c r="Q98" s="11">
        <f>P98*ČSÚ!Q99</f>
        <v>189.11246315233282</v>
      </c>
      <c r="R98" s="11">
        <f>Q98*ČSÚ!R99</f>
        <v>198.52405112435474</v>
      </c>
      <c r="S98" s="11">
        <f>R98*ČSÚ!S99</f>
        <v>213.19747059540558</v>
      </c>
      <c r="T98" s="11">
        <f>S98*ČSÚ!T99</f>
        <v>231.37131414169693</v>
      </c>
      <c r="U98" s="11">
        <f>T98*ČSÚ!U99</f>
        <v>249.38842228163426</v>
      </c>
      <c r="V98" s="11">
        <f>U98*ČSÚ!V99</f>
        <v>272.36881828944991</v>
      </c>
      <c r="W98" s="11">
        <f>V98*ČSÚ!W99</f>
        <v>298.92427428029373</v>
      </c>
      <c r="X98" s="12">
        <f>W98*ČSÚ!X99</f>
        <v>319.21031401697536</v>
      </c>
    </row>
    <row r="99" spans="1:24" x14ac:dyDescent="0.2">
      <c r="A99" s="15" t="s">
        <v>20</v>
      </c>
      <c r="B99" s="62">
        <f t="shared" si="9"/>
        <v>27.675612210667563</v>
      </c>
      <c r="C99" s="11">
        <f>B99*ČSÚ!C100</f>
        <v>26.486199107274093</v>
      </c>
      <c r="D99" s="11">
        <f>C99*ČSÚ!D100</f>
        <v>29.358196600833935</v>
      </c>
      <c r="E99" s="11">
        <f>D99*ČSÚ!E100</f>
        <v>36.233584539962045</v>
      </c>
      <c r="F99" s="11">
        <f>E99*ČSÚ!F100</f>
        <v>43.341053084630339</v>
      </c>
      <c r="G99" s="11">
        <f>F99*ČSÚ!G100</f>
        <v>49.404158904367783</v>
      </c>
      <c r="H99" s="11">
        <f>G99*ČSÚ!H100</f>
        <v>54.248841545019232</v>
      </c>
      <c r="I99" s="11">
        <f>H99*ČSÚ!I100</f>
        <v>57.730050628122072</v>
      </c>
      <c r="J99" s="11">
        <f>I99*ČSÚ!J100</f>
        <v>60.834128727222101</v>
      </c>
      <c r="K99" s="11">
        <f>J99*ČSÚ!K100</f>
        <v>64.083257204784758</v>
      </c>
      <c r="L99" s="11">
        <f>K99*ČSÚ!L100</f>
        <v>67.854567044812839</v>
      </c>
      <c r="M99" s="11">
        <f>L99*ČSÚ!M100</f>
        <v>71.886967566073636</v>
      </c>
      <c r="N99" s="11">
        <f>M99*ČSÚ!N100</f>
        <v>76.61560990395499</v>
      </c>
      <c r="O99" s="11">
        <f>N99*ČSÚ!O100</f>
        <v>81.547322771684009</v>
      </c>
      <c r="P99" s="11">
        <f>O99*ČSÚ!P100</f>
        <v>85.695763595714894</v>
      </c>
      <c r="Q99" s="11">
        <f>P99*ČSÚ!Q100</f>
        <v>88.683801392044842</v>
      </c>
      <c r="R99" s="11">
        <f>Q99*ČSÚ!R100</f>
        <v>90.685496614828978</v>
      </c>
      <c r="S99" s="11">
        <f>R99*ČSÚ!S100</f>
        <v>92.629171686228062</v>
      </c>
      <c r="T99" s="11">
        <f>S99*ČSÚ!T100</f>
        <v>94.891957590244914</v>
      </c>
      <c r="U99" s="11">
        <f>T99*ČSÚ!U100</f>
        <v>97.967025613652424</v>
      </c>
      <c r="V99" s="11">
        <f>U99*ČSÚ!V100</f>
        <v>102.72467802722629</v>
      </c>
      <c r="W99" s="11">
        <f>V99*ČSÚ!W100</f>
        <v>109.39699543650673</v>
      </c>
      <c r="X99" s="12">
        <f>W99*ČSÚ!X100</f>
        <v>119.23141109627225</v>
      </c>
    </row>
    <row r="100" spans="1:24" x14ac:dyDescent="0.2">
      <c r="A100" s="15" t="s">
        <v>21</v>
      </c>
      <c r="B100" s="63">
        <f t="shared" si="9"/>
        <v>2.6065573770491803</v>
      </c>
      <c r="C100" s="48">
        <f>B100*ČSÚ!C101</f>
        <v>2.6129316406621617</v>
      </c>
      <c r="D100" s="48">
        <f>C100*ČSÚ!D101</f>
        <v>2.6178246684406803</v>
      </c>
      <c r="E100" s="48">
        <f>D100*ČSÚ!E101</f>
        <v>2.6219914439958805</v>
      </c>
      <c r="F100" s="48">
        <f>E100*ČSÚ!F101</f>
        <v>2.6255905935613781</v>
      </c>
      <c r="G100" s="48">
        <f>F100*ČSÚ!G101</f>
        <v>2.6286018361575336</v>
      </c>
      <c r="H100" s="48">
        <f>G100*ČSÚ!H101</f>
        <v>2.6310070637668108</v>
      </c>
      <c r="I100" s="48">
        <f>H100*ČSÚ!I101</f>
        <v>2.6327946872579857</v>
      </c>
      <c r="J100" s="48">
        <f>I100*ČSÚ!J101</f>
        <v>2.6339683282345661</v>
      </c>
      <c r="K100" s="48">
        <f>J100*ČSÚ!K101</f>
        <v>2.6345458532738544</v>
      </c>
      <c r="L100" s="48">
        <f>K100*ČSÚ!L101</f>
        <v>2.6345584081660127</v>
      </c>
      <c r="M100" s="48">
        <f>L100*ČSÚ!M101</f>
        <v>2.6340470377507899</v>
      </c>
      <c r="N100" s="48">
        <f>M100*ČSÚ!N101</f>
        <v>2.6330605129554168</v>
      </c>
      <c r="O100" s="48">
        <f>N100*ČSÚ!O101</f>
        <v>2.6316579866371783</v>
      </c>
      <c r="P100" s="48">
        <f>O100*ČSÚ!P101</f>
        <v>2.6299099593443489</v>
      </c>
      <c r="Q100" s="48">
        <f>P100*ČSÚ!Q101</f>
        <v>2.6278968306747896</v>
      </c>
      <c r="R100" s="48">
        <f>Q100*ČSÚ!R101</f>
        <v>2.6257055191126741</v>
      </c>
      <c r="S100" s="48">
        <f>R100*ČSÚ!S101</f>
        <v>2.6234255989847477</v>
      </c>
      <c r="T100" s="48">
        <f>S100*ČSÚ!T101</f>
        <v>2.621142298693548</v>
      </c>
      <c r="U100" s="48">
        <f>T100*ČSÚ!U101</f>
        <v>2.618926360227583</v>
      </c>
      <c r="V100" s="48">
        <f>U100*ČSÚ!V101</f>
        <v>2.6168263130738496</v>
      </c>
      <c r="W100" s="48">
        <f>V100*ČSÚ!W101</f>
        <v>2.614867025576431</v>
      </c>
      <c r="X100" s="64">
        <f>W100*ČSÚ!X101</f>
        <v>2.613054050860705</v>
      </c>
    </row>
    <row r="101" spans="1:24" x14ac:dyDescent="0.2">
      <c r="A101" s="16" t="s">
        <v>24</v>
      </c>
      <c r="B101" s="18">
        <f>SUM(B80:B100)</f>
        <v>70283.003746691553</v>
      </c>
      <c r="C101" s="18">
        <f>SUM(C80:C100)</f>
        <v>70474.666734497892</v>
      </c>
      <c r="D101" s="18">
        <f t="shared" ref="D101:X101" si="10">SUM(D80:D100)</f>
        <v>70733.225961347387</v>
      </c>
      <c r="E101" s="18">
        <f t="shared" si="10"/>
        <v>70999.047745734657</v>
      </c>
      <c r="F101" s="18">
        <f t="shared" si="10"/>
        <v>71258.725537615552</v>
      </c>
      <c r="G101" s="18">
        <f t="shared" si="10"/>
        <v>71496.118982200394</v>
      </c>
      <c r="H101" s="18">
        <f t="shared" si="10"/>
        <v>71690.820813973056</v>
      </c>
      <c r="I101" s="18">
        <f t="shared" si="10"/>
        <v>71842.855737518708</v>
      </c>
      <c r="J101" s="18">
        <f t="shared" si="10"/>
        <v>71948.004573311264</v>
      </c>
      <c r="K101" s="18">
        <f t="shared" si="10"/>
        <v>72036.408698584011</v>
      </c>
      <c r="L101" s="18">
        <f t="shared" si="10"/>
        <v>72093.239697611716</v>
      </c>
      <c r="M101" s="18">
        <f t="shared" si="10"/>
        <v>72089.109449121752</v>
      </c>
      <c r="N101" s="18">
        <f t="shared" si="10"/>
        <v>72051.136829940064</v>
      </c>
      <c r="O101" s="18">
        <f t="shared" si="10"/>
        <v>71971.887089398428</v>
      </c>
      <c r="P101" s="18">
        <f t="shared" si="10"/>
        <v>71807.03147846098</v>
      </c>
      <c r="Q101" s="18">
        <f t="shared" si="10"/>
        <v>71553.780455834538</v>
      </c>
      <c r="R101" s="18">
        <f t="shared" si="10"/>
        <v>71227.071389395249</v>
      </c>
      <c r="S101" s="18">
        <f t="shared" si="10"/>
        <v>70866.670910231172</v>
      </c>
      <c r="T101" s="18">
        <f t="shared" si="10"/>
        <v>70541.847342456618</v>
      </c>
      <c r="U101" s="18">
        <f t="shared" si="10"/>
        <v>70235.16645948244</v>
      </c>
      <c r="V101" s="18">
        <f t="shared" si="10"/>
        <v>69902.421956197213</v>
      </c>
      <c r="W101" s="18">
        <f t="shared" si="10"/>
        <v>69519.26097390629</v>
      </c>
      <c r="X101" s="18">
        <f t="shared" si="10"/>
        <v>69091.673631021957</v>
      </c>
    </row>
    <row r="102" spans="1:24" x14ac:dyDescent="0.2">
      <c r="A102" s="14" t="s">
        <v>24</v>
      </c>
      <c r="B102" s="25">
        <f>B77+B101</f>
        <v>117393.59348674613</v>
      </c>
      <c r="C102" s="25">
        <f>C77+C101</f>
        <v>117713.63688553509</v>
      </c>
      <c r="D102" s="25">
        <f t="shared" ref="D102:X102" si="11">D77+D101</f>
        <v>118071.73991082367</v>
      </c>
      <c r="E102" s="25">
        <f t="shared" si="11"/>
        <v>118458.31621591758</v>
      </c>
      <c r="F102" s="25">
        <f t="shared" si="11"/>
        <v>118845.40499428677</v>
      </c>
      <c r="G102" s="25">
        <f t="shared" si="11"/>
        <v>119166.91540621899</v>
      </c>
      <c r="H102" s="25">
        <f t="shared" si="11"/>
        <v>119390.61489820128</v>
      </c>
      <c r="I102" s="25">
        <f t="shared" si="11"/>
        <v>119524.4031431239</v>
      </c>
      <c r="J102" s="25">
        <f t="shared" si="11"/>
        <v>119586.239957638</v>
      </c>
      <c r="K102" s="25">
        <f t="shared" si="11"/>
        <v>119589.62389179357</v>
      </c>
      <c r="L102" s="25">
        <f t="shared" si="11"/>
        <v>119502.65569767481</v>
      </c>
      <c r="M102" s="25">
        <f t="shared" si="11"/>
        <v>119308.81696815818</v>
      </c>
      <c r="N102" s="25">
        <f t="shared" si="11"/>
        <v>119051.41737423337</v>
      </c>
      <c r="O102" s="25">
        <f t="shared" si="11"/>
        <v>118748.4234747406</v>
      </c>
      <c r="P102" s="25">
        <f t="shared" si="11"/>
        <v>118352.14994870644</v>
      </c>
      <c r="Q102" s="25">
        <f t="shared" si="11"/>
        <v>117847.07174220006</v>
      </c>
      <c r="R102" s="25">
        <f t="shared" si="11"/>
        <v>117256.96793250795</v>
      </c>
      <c r="S102" s="25">
        <f t="shared" si="11"/>
        <v>116640.37524175085</v>
      </c>
      <c r="T102" s="25">
        <f t="shared" si="11"/>
        <v>116083.39603512164</v>
      </c>
      <c r="U102" s="25">
        <f t="shared" si="11"/>
        <v>115570.31751485834</v>
      </c>
      <c r="V102" s="25">
        <f t="shared" si="11"/>
        <v>115056.71462937996</v>
      </c>
      <c r="W102" s="25">
        <f t="shared" si="11"/>
        <v>114525.89752311357</v>
      </c>
      <c r="X102" s="25">
        <f t="shared" si="11"/>
        <v>113995.31563979962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3619.1084922287027</v>
      </c>
      <c r="C107" s="60">
        <f>C56/C$102*$B$102</f>
        <v>3634.3835670013295</v>
      </c>
      <c r="D107" s="60">
        <f t="shared" ref="D107:X107" si="12">D56/D$102*$B$102</f>
        <v>3625.2772219955268</v>
      </c>
      <c r="E107" s="60">
        <f t="shared" si="12"/>
        <v>3593.4139804856945</v>
      </c>
      <c r="F107" s="60">
        <f t="shared" si="12"/>
        <v>3538.7462947343051</v>
      </c>
      <c r="G107" s="60">
        <f t="shared" si="12"/>
        <v>3472.1774117421733</v>
      </c>
      <c r="H107" s="60">
        <f t="shared" si="12"/>
        <v>3404.9172678024092</v>
      </c>
      <c r="I107" s="60">
        <f t="shared" si="12"/>
        <v>3340.3089737593509</v>
      </c>
      <c r="J107" s="60">
        <f t="shared" si="12"/>
        <v>3278.9465407464822</v>
      </c>
      <c r="K107" s="60">
        <f t="shared" si="12"/>
        <v>3221.8557502950325</v>
      </c>
      <c r="L107" s="60">
        <f t="shared" si="12"/>
        <v>3171.5505151064981</v>
      </c>
      <c r="M107" s="60">
        <f t="shared" si="12"/>
        <v>3130.2179652270788</v>
      </c>
      <c r="N107" s="60">
        <f t="shared" si="12"/>
        <v>3098.3360236134076</v>
      </c>
      <c r="O107" s="60">
        <f t="shared" si="12"/>
        <v>3076.7673716097315</v>
      </c>
      <c r="P107" s="60">
        <f t="shared" si="12"/>
        <v>3067.7760087403653</v>
      </c>
      <c r="Q107" s="60">
        <f t="shared" si="12"/>
        <v>3072.5266696993417</v>
      </c>
      <c r="R107" s="60">
        <f t="shared" si="12"/>
        <v>3090.9028600546253</v>
      </c>
      <c r="S107" s="60">
        <f t="shared" si="12"/>
        <v>3121.5276298783951</v>
      </c>
      <c r="T107" s="60">
        <f t="shared" si="12"/>
        <v>3161.6434355566803</v>
      </c>
      <c r="U107" s="60">
        <f t="shared" si="12"/>
        <v>3210.3126233163566</v>
      </c>
      <c r="V107" s="60">
        <f t="shared" si="12"/>
        <v>3266.5057325540165</v>
      </c>
      <c r="W107" s="60">
        <f t="shared" si="12"/>
        <v>3327.7052248084124</v>
      </c>
      <c r="X107" s="61">
        <f t="shared" si="12"/>
        <v>3389.9768148570411</v>
      </c>
    </row>
    <row r="108" spans="1:24" x14ac:dyDescent="0.2">
      <c r="A108" s="15" t="s">
        <v>2</v>
      </c>
      <c r="B108" s="62">
        <f t="shared" ref="B108:C127" si="13">B57/B$102*$B$102</f>
        <v>9066.5807077744266</v>
      </c>
      <c r="C108" s="11">
        <f t="shared" si="13"/>
        <v>8876.5450568862834</v>
      </c>
      <c r="D108" s="11">
        <f t="shared" ref="D108:X108" si="14">D57/D$102*$B$102</f>
        <v>8732.1643362605846</v>
      </c>
      <c r="E108" s="11">
        <f t="shared" si="14"/>
        <v>8689.0030662263453</v>
      </c>
      <c r="F108" s="11">
        <f t="shared" si="14"/>
        <v>8749.946131167535</v>
      </c>
      <c r="G108" s="11">
        <f t="shared" si="14"/>
        <v>8823.8442907499375</v>
      </c>
      <c r="H108" s="11">
        <f t="shared" si="14"/>
        <v>8865.1661857106392</v>
      </c>
      <c r="I108" s="11">
        <f t="shared" si="14"/>
        <v>8856.1598926545212</v>
      </c>
      <c r="J108" s="11">
        <f t="shared" si="14"/>
        <v>8803.239081391197</v>
      </c>
      <c r="K108" s="11">
        <f t="shared" si="14"/>
        <v>8698.7990760712055</v>
      </c>
      <c r="L108" s="11">
        <f t="shared" si="14"/>
        <v>8566.3478507327945</v>
      </c>
      <c r="M108" s="11">
        <f t="shared" si="14"/>
        <v>8431.7872444262011</v>
      </c>
      <c r="N108" s="11">
        <f t="shared" si="14"/>
        <v>8300.9315944640566</v>
      </c>
      <c r="O108" s="11">
        <f t="shared" si="14"/>
        <v>8175.4594565143725</v>
      </c>
      <c r="P108" s="11">
        <f t="shared" si="14"/>
        <v>8062.2012131098209</v>
      </c>
      <c r="Q108" s="11">
        <f t="shared" si="14"/>
        <v>7966.3739455581681</v>
      </c>
      <c r="R108" s="11">
        <f t="shared" si="14"/>
        <v>7890.9480031486601</v>
      </c>
      <c r="S108" s="11">
        <f t="shared" si="14"/>
        <v>7836.324802694664</v>
      </c>
      <c r="T108" s="11">
        <f t="shared" si="14"/>
        <v>7800.3073780775139</v>
      </c>
      <c r="U108" s="11">
        <f t="shared" si="14"/>
        <v>7786.7346046341963</v>
      </c>
      <c r="V108" s="11">
        <f t="shared" si="14"/>
        <v>7800.5404782279029</v>
      </c>
      <c r="W108" s="11">
        <f t="shared" si="14"/>
        <v>7844.0519785560909</v>
      </c>
      <c r="X108" s="12">
        <f t="shared" si="14"/>
        <v>7916.3658079939305</v>
      </c>
    </row>
    <row r="109" spans="1:24" x14ac:dyDescent="0.2">
      <c r="A109" s="15" t="s">
        <v>3</v>
      </c>
      <c r="B109" s="62">
        <f t="shared" si="13"/>
        <v>5958.4477717358295</v>
      </c>
      <c r="C109" s="11">
        <f t="shared" si="13"/>
        <v>6227.7748074196325</v>
      </c>
      <c r="D109" s="11">
        <f t="shared" ref="D109:X109" si="15">D58/D$102*$B$102</f>
        <v>6432.151884155458</v>
      </c>
      <c r="E109" s="11">
        <f t="shared" si="15"/>
        <v>6513.2066347728514</v>
      </c>
      <c r="F109" s="11">
        <f t="shared" si="15"/>
        <v>6456.4222924550113</v>
      </c>
      <c r="G109" s="11">
        <f t="shared" si="15"/>
        <v>6326.238015181938</v>
      </c>
      <c r="H109" s="11">
        <f t="shared" si="15"/>
        <v>6197.9356206895727</v>
      </c>
      <c r="I109" s="11">
        <f t="shared" si="15"/>
        <v>6108.2606480176055</v>
      </c>
      <c r="J109" s="11">
        <f t="shared" si="15"/>
        <v>6094.9991208853653</v>
      </c>
      <c r="K109" s="11">
        <f t="shared" si="15"/>
        <v>6157.2712028485339</v>
      </c>
      <c r="L109" s="11">
        <f t="shared" si="15"/>
        <v>6230.2066765809132</v>
      </c>
      <c r="M109" s="11">
        <f t="shared" si="15"/>
        <v>6281.1313667244676</v>
      </c>
      <c r="N109" s="11">
        <f t="shared" si="15"/>
        <v>6295.4229598752645</v>
      </c>
      <c r="O109" s="11">
        <f t="shared" si="15"/>
        <v>6277.3022099944128</v>
      </c>
      <c r="P109" s="11">
        <f t="shared" si="15"/>
        <v>6224.3523745705807</v>
      </c>
      <c r="Q109" s="11">
        <f t="shared" si="15"/>
        <v>6152.1113726145704</v>
      </c>
      <c r="R109" s="11">
        <f t="shared" si="15"/>
        <v>6076.8773514216718</v>
      </c>
      <c r="S109" s="11">
        <f t="shared" si="15"/>
        <v>6002.06085859211</v>
      </c>
      <c r="T109" s="11">
        <f t="shared" si="15"/>
        <v>5925.4088801295093</v>
      </c>
      <c r="U109" s="11">
        <f t="shared" si="15"/>
        <v>5850.476629245466</v>
      </c>
      <c r="V109" s="11">
        <f t="shared" si="15"/>
        <v>5782.7230370961342</v>
      </c>
      <c r="W109" s="11">
        <f t="shared" si="15"/>
        <v>5726.3881264380007</v>
      </c>
      <c r="X109" s="12">
        <f t="shared" si="15"/>
        <v>5683.751693291485</v>
      </c>
    </row>
    <row r="110" spans="1:24" x14ac:dyDescent="0.2">
      <c r="A110" s="15" t="s">
        <v>4</v>
      </c>
      <c r="B110" s="62">
        <f t="shared" si="13"/>
        <v>3647.168744392703</v>
      </c>
      <c r="C110" s="11">
        <f t="shared" si="13"/>
        <v>3693.1830362855899</v>
      </c>
      <c r="D110" s="11">
        <f t="shared" ref="D110:X110" si="16">D59/D$102*$B$102</f>
        <v>3760.8028745250899</v>
      </c>
      <c r="E110" s="11">
        <f t="shared" si="16"/>
        <v>3861.8738642750827</v>
      </c>
      <c r="F110" s="11">
        <f t="shared" si="16"/>
        <v>4014.8173676176038</v>
      </c>
      <c r="G110" s="11">
        <f t="shared" si="16"/>
        <v>4210.6060381523157</v>
      </c>
      <c r="H110" s="11">
        <f t="shared" si="16"/>
        <v>4401.1206043271541</v>
      </c>
      <c r="I110" s="11">
        <f t="shared" si="16"/>
        <v>4551.3354452427448</v>
      </c>
      <c r="J110" s="11">
        <f t="shared" si="16"/>
        <v>4620.6367986924843</v>
      </c>
      <c r="K110" s="11">
        <f t="shared" si="16"/>
        <v>4595.4901582287848</v>
      </c>
      <c r="L110" s="11">
        <f t="shared" si="16"/>
        <v>4519.2398952962531</v>
      </c>
      <c r="M110" s="11">
        <f t="shared" si="16"/>
        <v>4444.1089041945015</v>
      </c>
      <c r="N110" s="11">
        <f t="shared" si="16"/>
        <v>4394.9752538312905</v>
      </c>
      <c r="O110" s="11">
        <f t="shared" si="16"/>
        <v>4399.087232988536</v>
      </c>
      <c r="P110" s="11">
        <f t="shared" si="16"/>
        <v>4458.6086496580947</v>
      </c>
      <c r="Q110" s="11">
        <f t="shared" si="16"/>
        <v>4526.983481305615</v>
      </c>
      <c r="R110" s="11">
        <f t="shared" si="16"/>
        <v>4579.2310067787121</v>
      </c>
      <c r="S110" s="11">
        <f t="shared" si="16"/>
        <v>4603.9989802358905</v>
      </c>
      <c r="T110" s="11">
        <f t="shared" si="16"/>
        <v>4601.3756499862093</v>
      </c>
      <c r="U110" s="11">
        <f t="shared" si="16"/>
        <v>4568.1628922426062</v>
      </c>
      <c r="V110" s="11">
        <f t="shared" si="16"/>
        <v>4516.7976173175412</v>
      </c>
      <c r="W110" s="11">
        <f t="shared" si="16"/>
        <v>4460.7361575148079</v>
      </c>
      <c r="X110" s="12">
        <f t="shared" si="16"/>
        <v>4403.9941315008728</v>
      </c>
    </row>
    <row r="111" spans="1:24" x14ac:dyDescent="0.2">
      <c r="A111" s="15" t="s">
        <v>5</v>
      </c>
      <c r="B111" s="62">
        <f t="shared" si="13"/>
        <v>2456.2152087300528</v>
      </c>
      <c r="C111" s="11">
        <f t="shared" si="13"/>
        <v>2348.2258538369797</v>
      </c>
      <c r="D111" s="11">
        <f t="shared" ref="D111:X111" si="17">D60/D$102*$B$102</f>
        <v>2292.2817346575985</v>
      </c>
      <c r="E111" s="11">
        <f t="shared" si="17"/>
        <v>2276.4266723356341</v>
      </c>
      <c r="F111" s="11">
        <f t="shared" si="17"/>
        <v>2276.5306394461572</v>
      </c>
      <c r="G111" s="11">
        <f t="shared" si="17"/>
        <v>2285.0663803906073</v>
      </c>
      <c r="H111" s="11">
        <f t="shared" si="17"/>
        <v>2310.8689055870332</v>
      </c>
      <c r="I111" s="11">
        <f t="shared" si="17"/>
        <v>2356.1013192022715</v>
      </c>
      <c r="J111" s="11">
        <f t="shared" si="17"/>
        <v>2423.6207109069283</v>
      </c>
      <c r="K111" s="11">
        <f t="shared" si="17"/>
        <v>2524.2587650796272</v>
      </c>
      <c r="L111" s="11">
        <f t="shared" si="17"/>
        <v>2652.2629234890669</v>
      </c>
      <c r="M111" s="11">
        <f t="shared" si="17"/>
        <v>2778.1341960449317</v>
      </c>
      <c r="N111" s="11">
        <f t="shared" si="17"/>
        <v>2879.4933383836001</v>
      </c>
      <c r="O111" s="11">
        <f t="shared" si="17"/>
        <v>2930.9734753601856</v>
      </c>
      <c r="P111" s="11">
        <f t="shared" si="17"/>
        <v>2925.2319362155758</v>
      </c>
      <c r="Q111" s="11">
        <f t="shared" si="17"/>
        <v>2888.2749941445436</v>
      </c>
      <c r="R111" s="11">
        <f t="shared" si="17"/>
        <v>2851.3639155586588</v>
      </c>
      <c r="S111" s="11">
        <f t="shared" si="17"/>
        <v>2829.652912468126</v>
      </c>
      <c r="T111" s="11">
        <f t="shared" si="17"/>
        <v>2838.7176138316959</v>
      </c>
      <c r="U111" s="11">
        <f t="shared" si="17"/>
        <v>2879.3565145997168</v>
      </c>
      <c r="V111" s="11">
        <f t="shared" si="17"/>
        <v>2923.0491149009081</v>
      </c>
      <c r="W111" s="11">
        <f t="shared" si="17"/>
        <v>2955.0021086178645</v>
      </c>
      <c r="X111" s="12">
        <f t="shared" si="17"/>
        <v>2969.0165593163933</v>
      </c>
    </row>
    <row r="112" spans="1:24" x14ac:dyDescent="0.2">
      <c r="A112" s="15" t="s">
        <v>6</v>
      </c>
      <c r="B112" s="62">
        <f t="shared" si="13"/>
        <v>2525.8698432994734</v>
      </c>
      <c r="C112" s="11">
        <f t="shared" si="13"/>
        <v>2469.3328045985668</v>
      </c>
      <c r="D112" s="11">
        <f t="shared" ref="D112:X112" si="18">D61/D$102*$B$102</f>
        <v>2366.1790962480486</v>
      </c>
      <c r="E112" s="11">
        <f t="shared" si="18"/>
        <v>2233.8069837512126</v>
      </c>
      <c r="F112" s="11">
        <f t="shared" si="18"/>
        <v>2106.1013530177429</v>
      </c>
      <c r="G112" s="11">
        <f t="shared" si="18"/>
        <v>1994.9319415710586</v>
      </c>
      <c r="H112" s="11">
        <f t="shared" si="18"/>
        <v>1909.0498903564867</v>
      </c>
      <c r="I112" s="11">
        <f t="shared" si="18"/>
        <v>1869.0433036876909</v>
      </c>
      <c r="J112" s="11">
        <f t="shared" si="18"/>
        <v>1861.4690570056466</v>
      </c>
      <c r="K112" s="11">
        <f t="shared" si="18"/>
        <v>1867.0790121515329</v>
      </c>
      <c r="L112" s="11">
        <f t="shared" si="18"/>
        <v>1879.6813870470767</v>
      </c>
      <c r="M112" s="11">
        <f t="shared" si="18"/>
        <v>1906.0189309781288</v>
      </c>
      <c r="N112" s="11">
        <f t="shared" si="18"/>
        <v>1947.3624283174759</v>
      </c>
      <c r="O112" s="11">
        <f t="shared" si="18"/>
        <v>2006.0839202383065</v>
      </c>
      <c r="P112" s="11">
        <f t="shared" si="18"/>
        <v>2091.8971929602158</v>
      </c>
      <c r="Q112" s="11">
        <f t="shared" si="18"/>
        <v>2200.3594017050486</v>
      </c>
      <c r="R112" s="11">
        <f t="shared" si="18"/>
        <v>2307.6227459738961</v>
      </c>
      <c r="S112" s="11">
        <f t="shared" si="18"/>
        <v>2395.4737847750916</v>
      </c>
      <c r="T112" s="11">
        <f t="shared" si="18"/>
        <v>2441.9657782077466</v>
      </c>
      <c r="U112" s="11">
        <f t="shared" si="18"/>
        <v>2440.2103993452242</v>
      </c>
      <c r="V112" s="11">
        <f t="shared" si="18"/>
        <v>2411.4157562695814</v>
      </c>
      <c r="W112" s="11">
        <f t="shared" si="18"/>
        <v>2381.3590358126003</v>
      </c>
      <c r="X112" s="12">
        <f t="shared" si="18"/>
        <v>2362.9287424526424</v>
      </c>
    </row>
    <row r="113" spans="1:24" x14ac:dyDescent="0.2">
      <c r="A113" s="15" t="s">
        <v>7</v>
      </c>
      <c r="B113" s="62">
        <f t="shared" si="13"/>
        <v>2712.3070429069503</v>
      </c>
      <c r="C113" s="11">
        <f t="shared" si="13"/>
        <v>2689.647158092911</v>
      </c>
      <c r="D113" s="11">
        <f t="shared" ref="D113:X113" si="19">D62/D$102*$B$102</f>
        <v>2655.2874290747195</v>
      </c>
      <c r="E113" s="11">
        <f t="shared" si="19"/>
        <v>2630.2996788210344</v>
      </c>
      <c r="F113" s="11">
        <f t="shared" si="19"/>
        <v>2599.7593059692354</v>
      </c>
      <c r="G113" s="11">
        <f t="shared" si="19"/>
        <v>2558.317088011629</v>
      </c>
      <c r="H113" s="11">
        <f t="shared" si="19"/>
        <v>2499.9529518979793</v>
      </c>
      <c r="I113" s="11">
        <f t="shared" si="19"/>
        <v>2405.8502915436866</v>
      </c>
      <c r="J113" s="11">
        <f t="shared" si="19"/>
        <v>2282.4799289134608</v>
      </c>
      <c r="K113" s="11">
        <f t="shared" si="19"/>
        <v>2164.0120635613971</v>
      </c>
      <c r="L113" s="11">
        <f t="shared" si="19"/>
        <v>2061.5124520994118</v>
      </c>
      <c r="M113" s="11">
        <f t="shared" si="19"/>
        <v>1983.4846348665692</v>
      </c>
      <c r="N113" s="11">
        <f t="shared" si="19"/>
        <v>1950.0440301123006</v>
      </c>
      <c r="O113" s="11">
        <f t="shared" si="19"/>
        <v>1948.2848965582816</v>
      </c>
      <c r="P113" s="11">
        <f t="shared" si="19"/>
        <v>1960.2911709727057</v>
      </c>
      <c r="Q113" s="11">
        <f t="shared" si="19"/>
        <v>1979.7959542329806</v>
      </c>
      <c r="R113" s="11">
        <f t="shared" si="19"/>
        <v>2013.0187258101514</v>
      </c>
      <c r="S113" s="11">
        <f t="shared" si="19"/>
        <v>2061.054912173815</v>
      </c>
      <c r="T113" s="11">
        <f t="shared" si="19"/>
        <v>2125.1416987618572</v>
      </c>
      <c r="U113" s="11">
        <f t="shared" si="19"/>
        <v>2214.5083421889381</v>
      </c>
      <c r="V113" s="11">
        <f t="shared" si="19"/>
        <v>2325.0093171143626</v>
      </c>
      <c r="W113" s="11">
        <f t="shared" si="19"/>
        <v>2433.0094709071773</v>
      </c>
      <c r="X113" s="12">
        <f t="shared" si="19"/>
        <v>2520.7054774520175</v>
      </c>
    </row>
    <row r="114" spans="1:24" x14ac:dyDescent="0.2">
      <c r="A114" s="15" t="s">
        <v>8</v>
      </c>
      <c r="B114" s="62">
        <f t="shared" si="13"/>
        <v>3316.3226231619628</v>
      </c>
      <c r="C114" s="11">
        <f t="shared" si="13"/>
        <v>3192.461149158818</v>
      </c>
      <c r="D114" s="11">
        <f t="shared" ref="D114:X114" si="20">D63/D$102*$B$102</f>
        <v>3105.3039415617764</v>
      </c>
      <c r="E114" s="11">
        <f t="shared" si="20"/>
        <v>3063.5394433015513</v>
      </c>
      <c r="F114" s="11">
        <f t="shared" si="20"/>
        <v>3032.5679008800671</v>
      </c>
      <c r="G114" s="11">
        <f t="shared" si="20"/>
        <v>3006.6275780730343</v>
      </c>
      <c r="H114" s="11">
        <f t="shared" si="20"/>
        <v>2980.1518112440754</v>
      </c>
      <c r="I114" s="11">
        <f t="shared" si="20"/>
        <v>2950.9192241513224</v>
      </c>
      <c r="J114" s="11">
        <f t="shared" si="20"/>
        <v>2931.6734945968847</v>
      </c>
      <c r="K114" s="11">
        <f t="shared" si="20"/>
        <v>2907.6159285680392</v>
      </c>
      <c r="L114" s="11">
        <f t="shared" si="20"/>
        <v>2872.0037093510355</v>
      </c>
      <c r="M114" s="11">
        <f t="shared" si="20"/>
        <v>2817.7160709782784</v>
      </c>
      <c r="N114" s="11">
        <f t="shared" si="20"/>
        <v>2722.9631485796235</v>
      </c>
      <c r="O114" s="11">
        <f t="shared" si="20"/>
        <v>2594.6125276609605</v>
      </c>
      <c r="P114" s="11">
        <f t="shared" si="20"/>
        <v>2471.6748455736974</v>
      </c>
      <c r="Q114" s="11">
        <f t="shared" si="20"/>
        <v>2366.1319621755251</v>
      </c>
      <c r="R114" s="11">
        <f t="shared" si="20"/>
        <v>2286.9101122530096</v>
      </c>
      <c r="S114" s="11">
        <f t="shared" si="20"/>
        <v>2256.5778829804226</v>
      </c>
      <c r="T114" s="11">
        <f t="shared" si="20"/>
        <v>2259.7491140711809</v>
      </c>
      <c r="U114" s="11">
        <f t="shared" si="20"/>
        <v>2275.8837119855193</v>
      </c>
      <c r="V114" s="11">
        <f t="shared" si="20"/>
        <v>2298.4740007871051</v>
      </c>
      <c r="W114" s="11">
        <f t="shared" si="20"/>
        <v>2335.2505003207616</v>
      </c>
      <c r="X114" s="12">
        <f t="shared" si="20"/>
        <v>2388.1387653452316</v>
      </c>
    </row>
    <row r="115" spans="1:24" x14ac:dyDescent="0.2">
      <c r="A115" s="15" t="s">
        <v>9</v>
      </c>
      <c r="B115" s="62">
        <f t="shared" si="13"/>
        <v>3598.1103946710296</v>
      </c>
      <c r="C115" s="11">
        <f t="shared" si="13"/>
        <v>3560.7263702563737</v>
      </c>
      <c r="D115" s="11">
        <f t="shared" ref="D115:X115" si="21">D64/D$102*$B$102</f>
        <v>3463.9068220376707</v>
      </c>
      <c r="E115" s="11">
        <f t="shared" si="21"/>
        <v>3331.645013955505</v>
      </c>
      <c r="F115" s="11">
        <f t="shared" si="21"/>
        <v>3195.7134613911039</v>
      </c>
      <c r="G115" s="11">
        <f t="shared" si="21"/>
        <v>3070.0007922511804</v>
      </c>
      <c r="H115" s="11">
        <f t="shared" si="21"/>
        <v>2956.6300303748244</v>
      </c>
      <c r="I115" s="11">
        <f t="shared" si="21"/>
        <v>2883.6665489107727</v>
      </c>
      <c r="J115" s="11">
        <f t="shared" si="21"/>
        <v>2853.3644421389117</v>
      </c>
      <c r="K115" s="11">
        <f t="shared" si="21"/>
        <v>2834.136908495519</v>
      </c>
      <c r="L115" s="11">
        <f t="shared" si="21"/>
        <v>2819.9571263707467</v>
      </c>
      <c r="M115" s="11">
        <f t="shared" si="21"/>
        <v>2805.3578424527836</v>
      </c>
      <c r="N115" s="11">
        <f t="shared" si="21"/>
        <v>2787.4710511178191</v>
      </c>
      <c r="O115" s="11">
        <f t="shared" si="21"/>
        <v>2778.1935759839021</v>
      </c>
      <c r="P115" s="11">
        <f t="shared" si="21"/>
        <v>2765.1462550475126</v>
      </c>
      <c r="Q115" s="11">
        <f t="shared" si="21"/>
        <v>2741.6075426945981</v>
      </c>
      <c r="R115" s="11">
        <f t="shared" si="21"/>
        <v>2699.8073278363563</v>
      </c>
      <c r="S115" s="11">
        <f t="shared" si="21"/>
        <v>2618.5493769826076</v>
      </c>
      <c r="T115" s="11">
        <f t="shared" si="21"/>
        <v>2502.6410100806661</v>
      </c>
      <c r="U115" s="11">
        <f t="shared" si="21"/>
        <v>2388.6310487842306</v>
      </c>
      <c r="V115" s="11">
        <f t="shared" si="21"/>
        <v>2288.9002837859498</v>
      </c>
      <c r="W115" s="11">
        <f t="shared" si="21"/>
        <v>2212.9389756946894</v>
      </c>
      <c r="X115" s="12">
        <f t="shared" si="21"/>
        <v>2182.9736016852949</v>
      </c>
    </row>
    <row r="116" spans="1:24" x14ac:dyDescent="0.2">
      <c r="A116" s="15" t="s">
        <v>10</v>
      </c>
      <c r="B116" s="62">
        <f t="shared" si="13"/>
        <v>2582.3899515911367</v>
      </c>
      <c r="C116" s="11">
        <f t="shared" si="13"/>
        <v>2737.9789772274175</v>
      </c>
      <c r="D116" s="11">
        <f t="shared" ref="D116:X116" si="22">D65/D$102*$B$102</f>
        <v>2883.1114736672589</v>
      </c>
      <c r="E116" s="11">
        <f t="shared" si="22"/>
        <v>3001.4267071379427</v>
      </c>
      <c r="F116" s="11">
        <f t="shared" si="22"/>
        <v>3081.3438124539939</v>
      </c>
      <c r="G116" s="11">
        <f t="shared" si="22"/>
        <v>3106.3393108361961</v>
      </c>
      <c r="H116" s="11">
        <f t="shared" si="22"/>
        <v>3075.4716280490406</v>
      </c>
      <c r="I116" s="11">
        <f t="shared" si="22"/>
        <v>2999.8627309774342</v>
      </c>
      <c r="J116" s="11">
        <f t="shared" si="22"/>
        <v>2894.4451298243994</v>
      </c>
      <c r="K116" s="11">
        <f t="shared" si="22"/>
        <v>2786.5751423267584</v>
      </c>
      <c r="L116" s="11">
        <f t="shared" si="22"/>
        <v>2687.400965735826</v>
      </c>
      <c r="M116" s="11">
        <f t="shared" si="22"/>
        <v>2598.4854281814114</v>
      </c>
      <c r="N116" s="11">
        <f t="shared" si="22"/>
        <v>2543.6756483581212</v>
      </c>
      <c r="O116" s="11">
        <f t="shared" si="22"/>
        <v>2525.2859119381715</v>
      </c>
      <c r="P116" s="11">
        <f t="shared" si="22"/>
        <v>2517.2252718464711</v>
      </c>
      <c r="Q116" s="11">
        <f t="shared" si="22"/>
        <v>2513.9924913083123</v>
      </c>
      <c r="R116" s="11">
        <f t="shared" si="22"/>
        <v>2509.9411535080676</v>
      </c>
      <c r="S116" s="11">
        <f t="shared" si="22"/>
        <v>2502.2051226676417</v>
      </c>
      <c r="T116" s="11">
        <f t="shared" si="22"/>
        <v>2499.9133332063839</v>
      </c>
      <c r="U116" s="11">
        <f t="shared" si="22"/>
        <v>2491.3284391149054</v>
      </c>
      <c r="V116" s="11">
        <f t="shared" si="22"/>
        <v>2471.0756430687893</v>
      </c>
      <c r="W116" s="11">
        <f t="shared" si="22"/>
        <v>2433.0607690544534</v>
      </c>
      <c r="X116" s="12">
        <f t="shared" si="22"/>
        <v>2359.2326882527982</v>
      </c>
    </row>
    <row r="117" spans="1:24" x14ac:dyDescent="0.2">
      <c r="A117" s="15" t="s">
        <v>11</v>
      </c>
      <c r="B117" s="62">
        <f t="shared" si="13"/>
        <v>2057.5792624497894</v>
      </c>
      <c r="C117" s="11">
        <f t="shared" si="13"/>
        <v>2032.1348749576646</v>
      </c>
      <c r="D117" s="11">
        <f t="shared" ref="D117:X117" si="23">D66/D$102*$B$102</f>
        <v>2025.0382586880294</v>
      </c>
      <c r="E117" s="11">
        <f t="shared" si="23"/>
        <v>2052.0657423893313</v>
      </c>
      <c r="F117" s="11">
        <f t="shared" si="23"/>
        <v>2111.2779858886156</v>
      </c>
      <c r="G117" s="11">
        <f t="shared" si="23"/>
        <v>2212.7807518754735</v>
      </c>
      <c r="H117" s="11">
        <f t="shared" si="23"/>
        <v>2347.1715980548984</v>
      </c>
      <c r="I117" s="11">
        <f t="shared" si="23"/>
        <v>2477.7426303931443</v>
      </c>
      <c r="J117" s="11">
        <f t="shared" si="23"/>
        <v>2586.6993780031621</v>
      </c>
      <c r="K117" s="11">
        <f t="shared" si="23"/>
        <v>2664.4047813732</v>
      </c>
      <c r="L117" s="11">
        <f t="shared" si="23"/>
        <v>2695.7204267168199</v>
      </c>
      <c r="M117" s="11">
        <f t="shared" si="23"/>
        <v>2679.0941572471274</v>
      </c>
      <c r="N117" s="11">
        <f t="shared" si="23"/>
        <v>2622.7555322348971</v>
      </c>
      <c r="O117" s="11">
        <f t="shared" si="23"/>
        <v>2539.3157831002577</v>
      </c>
      <c r="P117" s="11">
        <f t="shared" si="23"/>
        <v>2453.9339115446037</v>
      </c>
      <c r="Q117" s="11">
        <f t="shared" si="23"/>
        <v>2376.0530266042224</v>
      </c>
      <c r="R117" s="11">
        <f t="shared" si="23"/>
        <v>2306.3396944443289</v>
      </c>
      <c r="S117" s="11">
        <f t="shared" si="23"/>
        <v>2265.6752650608132</v>
      </c>
      <c r="T117" s="11">
        <f t="shared" si="23"/>
        <v>2255.0241744897517</v>
      </c>
      <c r="U117" s="11">
        <f t="shared" si="23"/>
        <v>2250.862837412501</v>
      </c>
      <c r="V117" s="11">
        <f t="shared" si="23"/>
        <v>2248.9311330071887</v>
      </c>
      <c r="W117" s="11">
        <f t="shared" si="23"/>
        <v>2244.9664911005043</v>
      </c>
      <c r="X117" s="12">
        <f t="shared" si="23"/>
        <v>2237.2073370169401</v>
      </c>
    </row>
    <row r="118" spans="1:24" x14ac:dyDescent="0.2">
      <c r="A118" s="15" t="s">
        <v>12</v>
      </c>
      <c r="B118" s="62">
        <f t="shared" si="13"/>
        <v>1662.2122214288395</v>
      </c>
      <c r="C118" s="11">
        <f t="shared" si="13"/>
        <v>1708.8616167453283</v>
      </c>
      <c r="D118" s="11">
        <f t="shared" ref="D118:X118" si="24">D67/D$102*$B$102</f>
        <v>1761.8896802276763</v>
      </c>
      <c r="E118" s="11">
        <f t="shared" si="24"/>
        <v>1793.9373802948726</v>
      </c>
      <c r="F118" s="11">
        <f t="shared" si="24"/>
        <v>1810.9825844837201</v>
      </c>
      <c r="G118" s="11">
        <f t="shared" si="24"/>
        <v>1805.1844711589702</v>
      </c>
      <c r="H118" s="11">
        <f t="shared" si="24"/>
        <v>1785.1341621954466</v>
      </c>
      <c r="I118" s="11">
        <f t="shared" si="24"/>
        <v>1784.1292391020531</v>
      </c>
      <c r="J118" s="11">
        <f t="shared" si="24"/>
        <v>1814.0783040814056</v>
      </c>
      <c r="K118" s="11">
        <f t="shared" si="24"/>
        <v>1873.4949365605678</v>
      </c>
      <c r="L118" s="11">
        <f t="shared" si="24"/>
        <v>1971.2758130900108</v>
      </c>
      <c r="M118" s="11">
        <f t="shared" si="24"/>
        <v>2099.2629167046439</v>
      </c>
      <c r="N118" s="11">
        <f t="shared" si="24"/>
        <v>2224.1646359659831</v>
      </c>
      <c r="O118" s="11">
        <f t="shared" si="24"/>
        <v>2329.7738115558482</v>
      </c>
      <c r="P118" s="11">
        <f t="shared" si="24"/>
        <v>2408.4679114839369</v>
      </c>
      <c r="Q118" s="11">
        <f t="shared" si="24"/>
        <v>2446.1943183083995</v>
      </c>
      <c r="R118" s="11">
        <f t="shared" si="24"/>
        <v>2440.3983526981096</v>
      </c>
      <c r="S118" s="11">
        <f t="shared" si="24"/>
        <v>2397.5936181321504</v>
      </c>
      <c r="T118" s="11">
        <f t="shared" si="24"/>
        <v>2327.5225915585138</v>
      </c>
      <c r="U118" s="11">
        <f t="shared" si="24"/>
        <v>2252.7448082589044</v>
      </c>
      <c r="V118" s="11">
        <f t="shared" si="24"/>
        <v>2182.7522363585585</v>
      </c>
      <c r="W118" s="11">
        <f t="shared" si="24"/>
        <v>2119.076558625492</v>
      </c>
      <c r="X118" s="12">
        <f t="shared" si="24"/>
        <v>2081.5233648216931</v>
      </c>
    </row>
    <row r="119" spans="1:24" x14ac:dyDescent="0.2">
      <c r="A119" s="15" t="s">
        <v>13</v>
      </c>
      <c r="B119" s="62">
        <f t="shared" si="13"/>
        <v>1199.196323953131</v>
      </c>
      <c r="C119" s="11">
        <f t="shared" si="13"/>
        <v>1158.8045064870646</v>
      </c>
      <c r="D119" s="11">
        <f t="shared" ref="D119:X119" si="25">D68/D$102*$B$102</f>
        <v>1114.6711021142046</v>
      </c>
      <c r="E119" s="11">
        <f t="shared" si="25"/>
        <v>1076.1566046965265</v>
      </c>
      <c r="F119" s="11">
        <f t="shared" si="25"/>
        <v>1048.0070732359356</v>
      </c>
      <c r="G119" s="11">
        <f t="shared" si="25"/>
        <v>1047.1993046858727</v>
      </c>
      <c r="H119" s="11">
        <f t="shared" si="25"/>
        <v>1078.767263270669</v>
      </c>
      <c r="I119" s="11">
        <f t="shared" si="25"/>
        <v>1115.6145524222686</v>
      </c>
      <c r="J119" s="11">
        <f t="shared" si="25"/>
        <v>1139.9418570386567</v>
      </c>
      <c r="K119" s="11">
        <f t="shared" si="25"/>
        <v>1155.2828798821965</v>
      </c>
      <c r="L119" s="11">
        <f t="shared" si="25"/>
        <v>1156.4548870554343</v>
      </c>
      <c r="M119" s="11">
        <f t="shared" si="25"/>
        <v>1148.8467803989997</v>
      </c>
      <c r="N119" s="11">
        <f t="shared" si="25"/>
        <v>1153.3292695642349</v>
      </c>
      <c r="O119" s="11">
        <f t="shared" si="25"/>
        <v>1177.553151863234</v>
      </c>
      <c r="P119" s="11">
        <f t="shared" si="25"/>
        <v>1221.4175295595451</v>
      </c>
      <c r="Q119" s="11">
        <f t="shared" si="25"/>
        <v>1290.9336607179532</v>
      </c>
      <c r="R119" s="11">
        <f t="shared" si="25"/>
        <v>1380.6569193478513</v>
      </c>
      <c r="S119" s="11">
        <f t="shared" si="25"/>
        <v>1468.4786262791417</v>
      </c>
      <c r="T119" s="11">
        <f t="shared" si="25"/>
        <v>1542.5640662843355</v>
      </c>
      <c r="U119" s="11">
        <f t="shared" si="25"/>
        <v>1597.2057301356465</v>
      </c>
      <c r="V119" s="11">
        <f t="shared" si="25"/>
        <v>1623.3961752273124</v>
      </c>
      <c r="W119" s="11">
        <f t="shared" si="25"/>
        <v>1619.9929664249692</v>
      </c>
      <c r="X119" s="12">
        <f t="shared" si="25"/>
        <v>1591.6491443432549</v>
      </c>
    </row>
    <row r="120" spans="1:24" x14ac:dyDescent="0.2">
      <c r="A120" s="15" t="s">
        <v>14</v>
      </c>
      <c r="B120" s="62">
        <f t="shared" si="13"/>
        <v>803.87885743560901</v>
      </c>
      <c r="C120" s="11">
        <f t="shared" si="13"/>
        <v>800.17883712099115</v>
      </c>
      <c r="D120" s="11">
        <f t="shared" ref="D120:X120" si="26">D69/D$102*$B$102</f>
        <v>796.49356128304612</v>
      </c>
      <c r="E120" s="11">
        <f t="shared" si="26"/>
        <v>788.96152328696542</v>
      </c>
      <c r="F120" s="11">
        <f t="shared" si="26"/>
        <v>777.66175603437557</v>
      </c>
      <c r="G120" s="11">
        <f t="shared" si="26"/>
        <v>760.59796369876381</v>
      </c>
      <c r="H120" s="11">
        <f t="shared" si="26"/>
        <v>736.80450894539877</v>
      </c>
      <c r="I120" s="11">
        <f t="shared" si="26"/>
        <v>711.48102267841887</v>
      </c>
      <c r="J120" s="11">
        <f t="shared" si="26"/>
        <v>690.1897394670226</v>
      </c>
      <c r="K120" s="11">
        <f t="shared" si="26"/>
        <v>675.77136728721553</v>
      </c>
      <c r="L120" s="11">
        <f t="shared" si="26"/>
        <v>679.06688027638063</v>
      </c>
      <c r="M120" s="11">
        <f t="shared" si="26"/>
        <v>703.38155073771725</v>
      </c>
      <c r="N120" s="11">
        <f t="shared" si="26"/>
        <v>730.95194445703066</v>
      </c>
      <c r="O120" s="11">
        <f t="shared" si="26"/>
        <v>750.15445786741009</v>
      </c>
      <c r="P120" s="11">
        <f t="shared" si="26"/>
        <v>763.70394461743081</v>
      </c>
      <c r="Q120" s="11">
        <f t="shared" si="26"/>
        <v>768.18217969760258</v>
      </c>
      <c r="R120" s="11">
        <f t="shared" si="26"/>
        <v>766.94521760384634</v>
      </c>
      <c r="S120" s="11">
        <f t="shared" si="26"/>
        <v>773.65203998872391</v>
      </c>
      <c r="T120" s="11">
        <f t="shared" si="26"/>
        <v>792.91363994752362</v>
      </c>
      <c r="U120" s="11">
        <f t="shared" si="26"/>
        <v>824.53821018114047</v>
      </c>
      <c r="V120" s="11">
        <f t="shared" si="26"/>
        <v>872.83198157404445</v>
      </c>
      <c r="W120" s="11">
        <f t="shared" si="26"/>
        <v>934.36218091571777</v>
      </c>
      <c r="X120" s="12">
        <f t="shared" si="26"/>
        <v>994.32898560337799</v>
      </c>
    </row>
    <row r="121" spans="1:24" x14ac:dyDescent="0.2">
      <c r="A121" s="15" t="s">
        <v>15</v>
      </c>
      <c r="B121" s="62">
        <f t="shared" si="13"/>
        <v>711.40302956637993</v>
      </c>
      <c r="C121" s="11">
        <f t="shared" si="13"/>
        <v>733.53118638715193</v>
      </c>
      <c r="D121" s="11">
        <f t="shared" ref="D121:X121" si="27">D70/D$102*$B$102</f>
        <v>756.14261550005938</v>
      </c>
      <c r="E121" s="11">
        <f t="shared" si="27"/>
        <v>769.12892974172701</v>
      </c>
      <c r="F121" s="11">
        <f t="shared" si="27"/>
        <v>765.93057291045375</v>
      </c>
      <c r="G121" s="11">
        <f t="shared" si="27"/>
        <v>761.87830356848576</v>
      </c>
      <c r="H121" s="11">
        <f t="shared" si="27"/>
        <v>761.23039850328155</v>
      </c>
      <c r="I121" s="11">
        <f t="shared" si="27"/>
        <v>761.08276415475245</v>
      </c>
      <c r="J121" s="11">
        <f t="shared" si="27"/>
        <v>758.12594030866649</v>
      </c>
      <c r="K121" s="11">
        <f t="shared" si="27"/>
        <v>751.78036174533327</v>
      </c>
      <c r="L121" s="11">
        <f t="shared" si="27"/>
        <v>739.72918576991265</v>
      </c>
      <c r="M121" s="11">
        <f t="shared" si="27"/>
        <v>720.81681339601028</v>
      </c>
      <c r="N121" s="11">
        <f t="shared" si="27"/>
        <v>700.05582315982031</v>
      </c>
      <c r="O121" s="11">
        <f t="shared" si="27"/>
        <v>683.05795110655879</v>
      </c>
      <c r="P121" s="11">
        <f t="shared" si="27"/>
        <v>672.99385545647112</v>
      </c>
      <c r="Q121" s="11">
        <f t="shared" si="27"/>
        <v>680.69529155782755</v>
      </c>
      <c r="R121" s="11">
        <f t="shared" si="27"/>
        <v>709.3807316525382</v>
      </c>
      <c r="S121" s="11">
        <f t="shared" si="27"/>
        <v>741.11680163596509</v>
      </c>
      <c r="T121" s="11">
        <f t="shared" si="27"/>
        <v>763.68410468600609</v>
      </c>
      <c r="U121" s="11">
        <f t="shared" si="27"/>
        <v>779.60627476253512</v>
      </c>
      <c r="V121" s="11">
        <f t="shared" si="27"/>
        <v>785.72339726247014</v>
      </c>
      <c r="W121" s="11">
        <f t="shared" si="27"/>
        <v>785.85004830719038</v>
      </c>
      <c r="X121" s="12">
        <f t="shared" si="27"/>
        <v>794.04900393749062</v>
      </c>
    </row>
    <row r="122" spans="1:24" x14ac:dyDescent="0.2">
      <c r="A122" s="15" t="s">
        <v>16</v>
      </c>
      <c r="B122" s="62">
        <f t="shared" si="13"/>
        <v>579.85211826570094</v>
      </c>
      <c r="C122" s="11">
        <f t="shared" si="13"/>
        <v>620.42384354810463</v>
      </c>
      <c r="D122" s="11">
        <f t="shared" ref="D122:X122" si="28">D71/D$102*$B$102</f>
        <v>649.06505763288487</v>
      </c>
      <c r="E122" s="11">
        <f t="shared" si="28"/>
        <v>684.38775965348168</v>
      </c>
      <c r="F122" s="11">
        <f t="shared" si="28"/>
        <v>738.17295838265375</v>
      </c>
      <c r="G122" s="11">
        <f t="shared" si="28"/>
        <v>781.79775565164732</v>
      </c>
      <c r="H122" s="11">
        <f t="shared" si="28"/>
        <v>809.89543436333179</v>
      </c>
      <c r="I122" s="11">
        <f t="shared" si="28"/>
        <v>838.4299178161682</v>
      </c>
      <c r="J122" s="11">
        <f t="shared" si="28"/>
        <v>858.09103861100721</v>
      </c>
      <c r="K122" s="11">
        <f t="shared" si="28"/>
        <v>860.99722515349117</v>
      </c>
      <c r="L122" s="11">
        <f t="shared" si="28"/>
        <v>863.04591150684416</v>
      </c>
      <c r="M122" s="11">
        <f t="shared" si="28"/>
        <v>868.61578930279165</v>
      </c>
      <c r="N122" s="11">
        <f t="shared" si="28"/>
        <v>874.43072511865319</v>
      </c>
      <c r="O122" s="11">
        <f t="shared" si="28"/>
        <v>876.89851700380905</v>
      </c>
      <c r="P122" s="11">
        <f t="shared" si="28"/>
        <v>875.60471670765764</v>
      </c>
      <c r="Q122" s="11">
        <f t="shared" si="28"/>
        <v>867.46416430591887</v>
      </c>
      <c r="R122" s="11">
        <f t="shared" si="28"/>
        <v>850.6764157724898</v>
      </c>
      <c r="S122" s="11">
        <f t="shared" si="28"/>
        <v>831.31989740821098</v>
      </c>
      <c r="T122" s="11">
        <f t="shared" si="28"/>
        <v>815.82954613055813</v>
      </c>
      <c r="U122" s="11">
        <f t="shared" si="28"/>
        <v>807.78679250222297</v>
      </c>
      <c r="V122" s="11">
        <f t="shared" si="28"/>
        <v>820.47182576333</v>
      </c>
      <c r="W122" s="11">
        <f t="shared" si="28"/>
        <v>857.86045733501021</v>
      </c>
      <c r="X122" s="12">
        <f t="shared" si="28"/>
        <v>898.29504855171626</v>
      </c>
    </row>
    <row r="123" spans="1:24" x14ac:dyDescent="0.2">
      <c r="A123" s="15" t="s">
        <v>17</v>
      </c>
      <c r="B123" s="62">
        <f t="shared" si="13"/>
        <v>354.26635108212582</v>
      </c>
      <c r="C123" s="11">
        <f t="shared" si="13"/>
        <v>361.62416792049294</v>
      </c>
      <c r="D123" s="11">
        <f t="shared" ref="D123:X123" si="29">D72/D$102*$B$102</f>
        <v>377.80671489905296</v>
      </c>
      <c r="E123" s="11">
        <f t="shared" si="29"/>
        <v>401.07612678097007</v>
      </c>
      <c r="F123" s="11">
        <f t="shared" si="29"/>
        <v>425.83437460721888</v>
      </c>
      <c r="G123" s="11">
        <f t="shared" si="29"/>
        <v>456.67454752468365</v>
      </c>
      <c r="H123" s="11">
        <f t="shared" si="29"/>
        <v>492.03006971186727</v>
      </c>
      <c r="I123" s="11">
        <f t="shared" si="29"/>
        <v>518.15261533549449</v>
      </c>
      <c r="J123" s="11">
        <f t="shared" si="29"/>
        <v>551.33495085968423</v>
      </c>
      <c r="K123" s="11">
        <f t="shared" si="29"/>
        <v>600.59801975893367</v>
      </c>
      <c r="L123" s="11">
        <f t="shared" si="29"/>
        <v>641.89183489754726</v>
      </c>
      <c r="M123" s="11">
        <f t="shared" si="29"/>
        <v>670.38502051306114</v>
      </c>
      <c r="N123" s="11">
        <f t="shared" si="29"/>
        <v>698.55285041718662</v>
      </c>
      <c r="O123" s="11">
        <f t="shared" si="29"/>
        <v>719.96330650343475</v>
      </c>
      <c r="P123" s="11">
        <f t="shared" si="29"/>
        <v>728.91670485858356</v>
      </c>
      <c r="Q123" s="11">
        <f t="shared" si="29"/>
        <v>737.32454663906321</v>
      </c>
      <c r="R123" s="11">
        <f t="shared" si="29"/>
        <v>748.16541891281281</v>
      </c>
      <c r="S123" s="11">
        <f t="shared" si="29"/>
        <v>758.92202957260338</v>
      </c>
      <c r="T123" s="11">
        <f t="shared" si="29"/>
        <v>766.3324662480926</v>
      </c>
      <c r="U123" s="11">
        <f t="shared" si="29"/>
        <v>769.53355363131379</v>
      </c>
      <c r="V123" s="11">
        <f t="shared" si="29"/>
        <v>765.6325990277868</v>
      </c>
      <c r="W123" s="11">
        <f t="shared" si="29"/>
        <v>753.16908169677447</v>
      </c>
      <c r="X123" s="12">
        <f t="shared" si="29"/>
        <v>738.41574650584971</v>
      </c>
    </row>
    <row r="124" spans="1:24" x14ac:dyDescent="0.2">
      <c r="A124" s="15" t="s">
        <v>18</v>
      </c>
      <c r="B124" s="62">
        <f t="shared" si="13"/>
        <v>200.83626482790862</v>
      </c>
      <c r="C124" s="11">
        <f t="shared" si="13"/>
        <v>202.70354589080364</v>
      </c>
      <c r="D124" s="11">
        <f t="shared" ref="D124:X124" si="30">D73/D$102*$B$102</f>
        <v>203.20951432713724</v>
      </c>
      <c r="E124" s="11">
        <f t="shared" si="30"/>
        <v>202.33212375165789</v>
      </c>
      <c r="F124" s="11">
        <f t="shared" si="30"/>
        <v>201.85178838161596</v>
      </c>
      <c r="G124" s="11">
        <f t="shared" si="30"/>
        <v>204.68419130685368</v>
      </c>
      <c r="H124" s="11">
        <f t="shared" si="30"/>
        <v>211.36737003868816</v>
      </c>
      <c r="I124" s="11">
        <f t="shared" si="30"/>
        <v>223.71655436241988</v>
      </c>
      <c r="J124" s="11">
        <f t="shared" si="30"/>
        <v>240.60421452935464</v>
      </c>
      <c r="K124" s="11">
        <f t="shared" si="30"/>
        <v>258.23906515644882</v>
      </c>
      <c r="L124" s="11">
        <f t="shared" si="30"/>
        <v>280.09910277736259</v>
      </c>
      <c r="M124" s="11">
        <f t="shared" si="30"/>
        <v>305.1222263959362</v>
      </c>
      <c r="N124" s="11">
        <f t="shared" si="30"/>
        <v>324.22115881616219</v>
      </c>
      <c r="O124" s="11">
        <f t="shared" si="30"/>
        <v>348.78379229625665</v>
      </c>
      <c r="P124" s="11">
        <f t="shared" si="30"/>
        <v>384.6214070486464</v>
      </c>
      <c r="Q124" s="11">
        <f t="shared" si="30"/>
        <v>415.35512197672011</v>
      </c>
      <c r="R124" s="11">
        <f t="shared" si="30"/>
        <v>437.42126828273098</v>
      </c>
      <c r="S124" s="11">
        <f t="shared" si="30"/>
        <v>458.54953940229279</v>
      </c>
      <c r="T124" s="11">
        <f t="shared" si="30"/>
        <v>475.76091124543268</v>
      </c>
      <c r="U124" s="11">
        <f t="shared" si="30"/>
        <v>485.70889006480513</v>
      </c>
      <c r="V124" s="11">
        <f t="shared" si="30"/>
        <v>494.90157676014672</v>
      </c>
      <c r="W124" s="11">
        <f t="shared" si="30"/>
        <v>504.91952669635305</v>
      </c>
      <c r="X124" s="12">
        <f t="shared" si="30"/>
        <v>514.68214301556077</v>
      </c>
    </row>
    <row r="125" spans="1:24" x14ac:dyDescent="0.2">
      <c r="A125" s="15" t="s">
        <v>19</v>
      </c>
      <c r="B125" s="62">
        <f t="shared" si="13"/>
        <v>54.253001801080657</v>
      </c>
      <c r="C125" s="11">
        <f t="shared" si="13"/>
        <v>57.675162961660938</v>
      </c>
      <c r="D125" s="11">
        <f t="shared" ref="D125:X125" si="31">D74/D$102*$B$102</f>
        <v>61.677030890487927</v>
      </c>
      <c r="E125" s="11">
        <f t="shared" si="31"/>
        <v>65.329931673558463</v>
      </c>
      <c r="F125" s="11">
        <f t="shared" si="31"/>
        <v>68.399547191754479</v>
      </c>
      <c r="G125" s="11">
        <f t="shared" si="31"/>
        <v>70.502445952477615</v>
      </c>
      <c r="H125" s="11">
        <f t="shared" si="31"/>
        <v>71.697480632588963</v>
      </c>
      <c r="I125" s="11">
        <f t="shared" si="31"/>
        <v>72.556059676841087</v>
      </c>
      <c r="J125" s="11">
        <f t="shared" si="31"/>
        <v>73.142764151638517</v>
      </c>
      <c r="K125" s="11">
        <f t="shared" si="31"/>
        <v>74.010554085464022</v>
      </c>
      <c r="L125" s="11">
        <f t="shared" si="31"/>
        <v>76.282962562066714</v>
      </c>
      <c r="M125" s="11">
        <f t="shared" si="31"/>
        <v>80.090301057224053</v>
      </c>
      <c r="N125" s="11">
        <f t="shared" si="31"/>
        <v>86.278874318712596</v>
      </c>
      <c r="O125" s="11">
        <f t="shared" si="31"/>
        <v>94.23315517679012</v>
      </c>
      <c r="P125" s="11">
        <f t="shared" si="31"/>
        <v>102.324979913935</v>
      </c>
      <c r="Q125" s="11">
        <f t="shared" si="31"/>
        <v>112.40604224682797</v>
      </c>
      <c r="R125" s="11">
        <f t="shared" si="31"/>
        <v>123.94833657508676</v>
      </c>
      <c r="S125" s="11">
        <f t="shared" si="31"/>
        <v>132.86766172364725</v>
      </c>
      <c r="T125" s="11">
        <f t="shared" si="31"/>
        <v>144.62593719754699</v>
      </c>
      <c r="U125" s="11">
        <f t="shared" si="31"/>
        <v>161.50127164170758</v>
      </c>
      <c r="V125" s="11">
        <f t="shared" si="31"/>
        <v>175.77367850811962</v>
      </c>
      <c r="W125" s="11">
        <f t="shared" si="31"/>
        <v>185.84398777291594</v>
      </c>
      <c r="X125" s="12">
        <f t="shared" si="31"/>
        <v>195.10146647330012</v>
      </c>
    </row>
    <row r="126" spans="1:24" x14ac:dyDescent="0.2">
      <c r="A126" s="15" t="s">
        <v>20</v>
      </c>
      <c r="B126" s="62">
        <f t="shared" si="13"/>
        <v>1.3215287517531558</v>
      </c>
      <c r="C126" s="11">
        <f t="shared" si="13"/>
        <v>1.4766894739771963</v>
      </c>
      <c r="D126" s="11">
        <f t="shared" ref="D126:X126" si="32">D75/D$102*$B$102</f>
        <v>1.5991074725311425</v>
      </c>
      <c r="E126" s="11">
        <f t="shared" si="32"/>
        <v>1.7155068149269541</v>
      </c>
      <c r="F126" s="11">
        <f t="shared" si="32"/>
        <v>1.837721627206617</v>
      </c>
      <c r="G126" s="11">
        <f t="shared" si="32"/>
        <v>1.9792187642414083</v>
      </c>
      <c r="H126" s="11">
        <f t="shared" si="32"/>
        <v>2.1320342033072035</v>
      </c>
      <c r="I126" s="11">
        <f t="shared" si="32"/>
        <v>2.3025266431133633</v>
      </c>
      <c r="J126" s="11">
        <f t="shared" si="32"/>
        <v>2.4703393193631675</v>
      </c>
      <c r="K126" s="11">
        <f t="shared" si="32"/>
        <v>2.6165512214584377</v>
      </c>
      <c r="L126" s="11">
        <f t="shared" si="32"/>
        <v>2.7248882957686105</v>
      </c>
      <c r="M126" s="11">
        <f t="shared" si="32"/>
        <v>2.7993508918110575</v>
      </c>
      <c r="N126" s="11">
        <f t="shared" si="32"/>
        <v>2.8683295607826769</v>
      </c>
      <c r="O126" s="11">
        <f t="shared" si="32"/>
        <v>2.9307625610739532</v>
      </c>
      <c r="P126" s="11">
        <f t="shared" si="32"/>
        <v>3.0122205195668541</v>
      </c>
      <c r="Q126" s="11">
        <f t="shared" si="32"/>
        <v>3.1630968803366555</v>
      </c>
      <c r="R126" s="11">
        <f t="shared" si="32"/>
        <v>3.3829694411862286</v>
      </c>
      <c r="S126" s="11">
        <f t="shared" si="32"/>
        <v>3.7173998881586354</v>
      </c>
      <c r="T126" s="11">
        <f t="shared" si="32"/>
        <v>4.1256383775689072</v>
      </c>
      <c r="U126" s="11">
        <f t="shared" si="32"/>
        <v>4.5229115252849192</v>
      </c>
      <c r="V126" s="11">
        <f t="shared" si="32"/>
        <v>5.0224900011739004</v>
      </c>
      <c r="W126" s="11">
        <f t="shared" si="32"/>
        <v>5.5920732620206968</v>
      </c>
      <c r="X126" s="12">
        <f t="shared" si="32"/>
        <v>6.0214315902610283</v>
      </c>
    </row>
    <row r="127" spans="1:24" x14ac:dyDescent="0.2">
      <c r="A127" s="15" t="s">
        <v>21</v>
      </c>
      <c r="B127" s="63">
        <f t="shared" si="13"/>
        <v>3.27</v>
      </c>
      <c r="C127" s="48">
        <f t="shared" si="13"/>
        <v>2.8621969571340538</v>
      </c>
      <c r="D127" s="48">
        <f t="shared" ref="D127:X127" si="33">D76/D$102*$B$102</f>
        <v>2.565181739716536</v>
      </c>
      <c r="E127" s="48">
        <f t="shared" si="33"/>
        <v>2.9631253907541626</v>
      </c>
      <c r="F127" s="48">
        <f t="shared" si="33"/>
        <v>3.457244116618253</v>
      </c>
      <c r="G127" s="48">
        <f t="shared" si="33"/>
        <v>3.9798807921624157</v>
      </c>
      <c r="H127" s="48">
        <f t="shared" si="33"/>
        <v>4.4345621896382559</v>
      </c>
      <c r="I127" s="48">
        <f t="shared" si="33"/>
        <v>4.7930022752703323</v>
      </c>
      <c r="J127" s="48">
        <f t="shared" si="33"/>
        <v>5.2224563425585036</v>
      </c>
      <c r="K127" s="48">
        <f t="shared" si="33"/>
        <v>5.7033106716275839</v>
      </c>
      <c r="L127" s="48">
        <f t="shared" si="33"/>
        <v>6.2477544973105807</v>
      </c>
      <c r="M127" s="48">
        <f t="shared" si="33"/>
        <v>6.8482735092898857</v>
      </c>
      <c r="N127" s="48">
        <f t="shared" si="33"/>
        <v>7.5040286469322774</v>
      </c>
      <c r="O127" s="48">
        <f t="shared" si="33"/>
        <v>8.1361019045565186</v>
      </c>
      <c r="P127" s="48">
        <f t="shared" si="33"/>
        <v>8.7386461426046758</v>
      </c>
      <c r="Q127" s="48">
        <f t="shared" si="33"/>
        <v>9.2243673060057922</v>
      </c>
      <c r="R127" s="48">
        <f t="shared" si="33"/>
        <v>9.5911624309640633</v>
      </c>
      <c r="S127" s="48">
        <f t="shared" si="33"/>
        <v>9.9739949313643113</v>
      </c>
      <c r="T127" s="48">
        <f t="shared" si="33"/>
        <v>10.315124250866393</v>
      </c>
      <c r="U127" s="48">
        <f t="shared" si="33"/>
        <v>10.757071380934898</v>
      </c>
      <c r="V127" s="48">
        <f t="shared" si="33"/>
        <v>11.478495027257249</v>
      </c>
      <c r="W127" s="48">
        <f t="shared" si="33"/>
        <v>12.45423255099227</v>
      </c>
      <c r="X127" s="64">
        <f t="shared" si="33"/>
        <v>13.892146069757482</v>
      </c>
    </row>
    <row r="128" spans="1:24" x14ac:dyDescent="0.2">
      <c r="A128" s="16" t="s">
        <v>24</v>
      </c>
      <c r="B128" s="18">
        <f>SUM(B107:B127)</f>
        <v>47110.589740054587</v>
      </c>
      <c r="C128" s="18">
        <f>SUM(C107:C127)</f>
        <v>47110.535409214273</v>
      </c>
      <c r="D128" s="18">
        <f t="shared" ref="D128:X128" si="34">SUM(D107:D127)</f>
        <v>47066.624638958558</v>
      </c>
      <c r="E128" s="18">
        <f t="shared" si="34"/>
        <v>47032.696799537618</v>
      </c>
      <c r="F128" s="18">
        <f t="shared" si="34"/>
        <v>47005.362165992919</v>
      </c>
      <c r="G128" s="18">
        <f t="shared" si="34"/>
        <v>46961.407681939701</v>
      </c>
      <c r="H128" s="18">
        <f t="shared" si="34"/>
        <v>46901.929778148326</v>
      </c>
      <c r="I128" s="18">
        <f t="shared" si="34"/>
        <v>46831.509263007334</v>
      </c>
      <c r="J128" s="18">
        <f t="shared" si="34"/>
        <v>46764.775287814286</v>
      </c>
      <c r="K128" s="18">
        <f t="shared" si="34"/>
        <v>46679.993060522356</v>
      </c>
      <c r="L128" s="18">
        <f t="shared" si="34"/>
        <v>46572.703149255081</v>
      </c>
      <c r="M128" s="18">
        <f t="shared" si="34"/>
        <v>46461.705764228958</v>
      </c>
      <c r="N128" s="18">
        <f t="shared" si="34"/>
        <v>46345.78864891336</v>
      </c>
      <c r="O128" s="18">
        <f t="shared" si="34"/>
        <v>46242.851369786091</v>
      </c>
      <c r="P128" s="18">
        <f t="shared" si="34"/>
        <v>46168.140746548022</v>
      </c>
      <c r="Q128" s="18">
        <f t="shared" si="34"/>
        <v>46115.153631679583</v>
      </c>
      <c r="R128" s="18">
        <f t="shared" si="34"/>
        <v>46083.52968950574</v>
      </c>
      <c r="S128" s="18">
        <f t="shared" si="34"/>
        <v>46069.293137471832</v>
      </c>
      <c r="T128" s="18">
        <f t="shared" si="34"/>
        <v>46055.56209232565</v>
      </c>
      <c r="U128" s="18">
        <f t="shared" si="34"/>
        <v>46050.37355695416</v>
      </c>
      <c r="V128" s="18">
        <f t="shared" si="34"/>
        <v>46071.406569639672</v>
      </c>
      <c r="W128" s="18">
        <f t="shared" si="34"/>
        <v>46133.589952412804</v>
      </c>
      <c r="X128" s="18">
        <f t="shared" si="34"/>
        <v>46242.250100076926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5">D105</f>
        <v>2020</v>
      </c>
      <c r="E129" s="7">
        <f t="shared" si="35"/>
        <v>2021</v>
      </c>
      <c r="F129" s="7">
        <f t="shared" si="35"/>
        <v>2022</v>
      </c>
      <c r="G129" s="7">
        <f t="shared" si="35"/>
        <v>2023</v>
      </c>
      <c r="H129" s="7">
        <f t="shared" si="35"/>
        <v>2024</v>
      </c>
      <c r="I129" s="7">
        <f t="shared" si="35"/>
        <v>2025</v>
      </c>
      <c r="J129" s="7">
        <f t="shared" si="35"/>
        <v>2026</v>
      </c>
      <c r="K129" s="7">
        <f t="shared" si="35"/>
        <v>2027</v>
      </c>
      <c r="L129" s="7">
        <f t="shared" si="35"/>
        <v>2028</v>
      </c>
      <c r="M129" s="7">
        <f t="shared" si="35"/>
        <v>2029</v>
      </c>
      <c r="N129" s="7">
        <f t="shared" si="35"/>
        <v>2030</v>
      </c>
      <c r="O129" s="7">
        <f t="shared" si="35"/>
        <v>2031</v>
      </c>
      <c r="P129" s="7">
        <f t="shared" si="35"/>
        <v>2032</v>
      </c>
      <c r="Q129" s="7">
        <f t="shared" si="35"/>
        <v>2033</v>
      </c>
      <c r="R129" s="7">
        <f t="shared" si="35"/>
        <v>2034</v>
      </c>
      <c r="S129" s="7">
        <f t="shared" si="35"/>
        <v>2035</v>
      </c>
      <c r="T129" s="7">
        <f t="shared" si="35"/>
        <v>2036</v>
      </c>
      <c r="U129" s="7">
        <f t="shared" si="35"/>
        <v>2037</v>
      </c>
      <c r="V129" s="7">
        <f t="shared" si="35"/>
        <v>2038</v>
      </c>
      <c r="W129" s="7">
        <f t="shared" si="35"/>
        <v>2039</v>
      </c>
      <c r="X129" s="7">
        <f t="shared" si="35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1773.1410871191204</v>
      </c>
      <c r="C131" s="60">
        <f>C80/C$102*$B$102</f>
        <v>1733.5081258367559</v>
      </c>
      <c r="D131" s="60">
        <f t="shared" ref="D131:X131" si="36">D80/D$102*$B$102</f>
        <v>1703.706812519313</v>
      </c>
      <c r="E131" s="60">
        <f t="shared" si="36"/>
        <v>1695.4923881735142</v>
      </c>
      <c r="F131" s="60">
        <f t="shared" si="36"/>
        <v>1706.2921658917214</v>
      </c>
      <c r="G131" s="60">
        <f t="shared" si="36"/>
        <v>1718.3255574835998</v>
      </c>
      <c r="H131" s="60">
        <f t="shared" si="36"/>
        <v>1723.6496961056473</v>
      </c>
      <c r="I131" s="60">
        <f t="shared" si="36"/>
        <v>1719.3855598653777</v>
      </c>
      <c r="J131" s="60">
        <f t="shared" si="36"/>
        <v>1706.6867714968696</v>
      </c>
      <c r="K131" s="60">
        <f t="shared" si="36"/>
        <v>1683.864351384877</v>
      </c>
      <c r="L131" s="60">
        <f t="shared" si="36"/>
        <v>1656.6846993819652</v>
      </c>
      <c r="M131" s="60">
        <f t="shared" si="36"/>
        <v>1630.6284230770643</v>
      </c>
      <c r="N131" s="60">
        <f t="shared" si="36"/>
        <v>1605.3006179945985</v>
      </c>
      <c r="O131" s="60">
        <f t="shared" si="36"/>
        <v>1581.0098225631868</v>
      </c>
      <c r="P131" s="60">
        <f t="shared" si="36"/>
        <v>1559.0768565612836</v>
      </c>
      <c r="Q131" s="60">
        <f t="shared" si="36"/>
        <v>1540.5208402540452</v>
      </c>
      <c r="R131" s="60">
        <f t="shared" si="36"/>
        <v>1525.911007184038</v>
      </c>
      <c r="S131" s="60">
        <f t="shared" si="36"/>
        <v>1515.3239590622993</v>
      </c>
      <c r="T131" s="60">
        <f t="shared" si="36"/>
        <v>1508.3389505790778</v>
      </c>
      <c r="U131" s="60">
        <f t="shared" si="36"/>
        <v>1505.6923807740177</v>
      </c>
      <c r="V131" s="60">
        <f t="shared" si="36"/>
        <v>1508.3413365238173</v>
      </c>
      <c r="W131" s="60">
        <f t="shared" si="36"/>
        <v>1516.7357925198567</v>
      </c>
      <c r="X131" s="61">
        <f t="shared" si="36"/>
        <v>1530.6996086400191</v>
      </c>
    </row>
    <row r="132" spans="1:24" x14ac:dyDescent="0.2">
      <c r="A132" s="15" t="s">
        <v>2</v>
      </c>
      <c r="B132" s="62">
        <f t="shared" ref="B132:C151" si="37">B81/B$102*$B$102</f>
        <v>4798.6728608313033</v>
      </c>
      <c r="C132" s="11">
        <f t="shared" si="37"/>
        <v>5028.9668644259446</v>
      </c>
      <c r="D132" s="11">
        <f t="shared" ref="D132:X132" si="38">D81/D$102*$B$102</f>
        <v>5201.8734464882136</v>
      </c>
      <c r="E132" s="11">
        <f t="shared" si="38"/>
        <v>5270.1133175724563</v>
      </c>
      <c r="F132" s="11">
        <f t="shared" si="38"/>
        <v>5226.0704903651576</v>
      </c>
      <c r="G132" s="11">
        <f t="shared" si="38"/>
        <v>5117.3695531375333</v>
      </c>
      <c r="H132" s="11">
        <f t="shared" si="38"/>
        <v>5006.5114696802821</v>
      </c>
      <c r="I132" s="11">
        <f t="shared" si="38"/>
        <v>4929.2939070124503</v>
      </c>
      <c r="J132" s="11">
        <f t="shared" si="38"/>
        <v>4919.1568290027371</v>
      </c>
      <c r="K132" s="11">
        <f t="shared" si="38"/>
        <v>4966.2406783414126</v>
      </c>
      <c r="L132" s="11">
        <f t="shared" si="38"/>
        <v>5018.153464053883</v>
      </c>
      <c r="M132" s="11">
        <f t="shared" si="38"/>
        <v>5051.227608561886</v>
      </c>
      <c r="N132" s="11">
        <f t="shared" si="38"/>
        <v>5055.3734453708521</v>
      </c>
      <c r="O132" s="11">
        <f t="shared" si="38"/>
        <v>5033.7312059869701</v>
      </c>
      <c r="P132" s="11">
        <f t="shared" si="38"/>
        <v>4983.6912854719267</v>
      </c>
      <c r="Q132" s="11">
        <f t="shared" si="38"/>
        <v>4921.304537814277</v>
      </c>
      <c r="R132" s="11">
        <f t="shared" si="38"/>
        <v>4861.0254667226864</v>
      </c>
      <c r="S132" s="11">
        <f t="shared" si="38"/>
        <v>4801.079578156392</v>
      </c>
      <c r="T132" s="11">
        <f t="shared" si="38"/>
        <v>4739.6698916552195</v>
      </c>
      <c r="U132" s="11">
        <f t="shared" si="38"/>
        <v>4679.6407932444827</v>
      </c>
      <c r="V132" s="11">
        <f t="shared" si="38"/>
        <v>4625.3621548407236</v>
      </c>
      <c r="W132" s="11">
        <f t="shared" si="38"/>
        <v>4580.2187370055935</v>
      </c>
      <c r="X132" s="12">
        <f t="shared" si="38"/>
        <v>4546.0403297864505</v>
      </c>
    </row>
    <row r="133" spans="1:24" x14ac:dyDescent="0.2">
      <c r="A133" s="15" t="s">
        <v>3</v>
      </c>
      <c r="B133" s="62">
        <f t="shared" si="37"/>
        <v>5207.1471360840596</v>
      </c>
      <c r="C133" s="11">
        <f t="shared" si="37"/>
        <v>5263.0123527147716</v>
      </c>
      <c r="D133" s="11">
        <f t="shared" ref="D133:X133" si="39">D82/D$102*$B$102</f>
        <v>5361.0744780583154</v>
      </c>
      <c r="E133" s="11">
        <f t="shared" si="39"/>
        <v>5512.5959364617402</v>
      </c>
      <c r="F133" s="11">
        <f t="shared" si="39"/>
        <v>5738.051964002887</v>
      </c>
      <c r="G133" s="11">
        <f t="shared" si="39"/>
        <v>6032.7454453089495</v>
      </c>
      <c r="H133" s="11">
        <f t="shared" si="39"/>
        <v>6322.3787241438358</v>
      </c>
      <c r="I133" s="11">
        <f t="shared" si="39"/>
        <v>6548.0378146672192</v>
      </c>
      <c r="J133" s="11">
        <f t="shared" si="39"/>
        <v>6651.1688752773471</v>
      </c>
      <c r="K133" s="11">
        <f t="shared" si="39"/>
        <v>6617.4292244119051</v>
      </c>
      <c r="L133" s="11">
        <f t="shared" si="39"/>
        <v>6503.4729905601507</v>
      </c>
      <c r="M133" s="11">
        <f t="shared" si="39"/>
        <v>6386.4226306408073</v>
      </c>
      <c r="N133" s="11">
        <f t="shared" si="39"/>
        <v>6309.7458076920975</v>
      </c>
      <c r="O133" s="11">
        <f t="shared" si="39"/>
        <v>6316.3558492976272</v>
      </c>
      <c r="P133" s="11">
        <f t="shared" si="39"/>
        <v>6397.7765876147505</v>
      </c>
      <c r="Q133" s="11">
        <f t="shared" si="39"/>
        <v>6487.0700236292796</v>
      </c>
      <c r="R133" s="11">
        <f t="shared" si="39"/>
        <v>6551.8012024519121</v>
      </c>
      <c r="S133" s="11">
        <f t="shared" si="39"/>
        <v>6577.8184564806979</v>
      </c>
      <c r="T133" s="11">
        <f t="shared" si="39"/>
        <v>6564.9439313206449</v>
      </c>
      <c r="U133" s="11">
        <f t="shared" si="39"/>
        <v>6507.8319304229399</v>
      </c>
      <c r="V133" s="11">
        <f t="shared" si="39"/>
        <v>6428.8409848337024</v>
      </c>
      <c r="W133" s="11">
        <f t="shared" si="39"/>
        <v>6348.9620213849721</v>
      </c>
      <c r="X133" s="12">
        <f t="shared" si="39"/>
        <v>6268.1482048389989</v>
      </c>
    </row>
    <row r="134" spans="1:24" x14ac:dyDescent="0.2">
      <c r="A134" s="15" t="s">
        <v>4</v>
      </c>
      <c r="B134" s="62">
        <f t="shared" si="37"/>
        <v>6267.6673158510721</v>
      </c>
      <c r="C134" s="11">
        <f t="shared" si="37"/>
        <v>5987.5029501457084</v>
      </c>
      <c r="D134" s="11">
        <f t="shared" ref="D134:X134" si="40">D83/D$102*$B$102</f>
        <v>5844.5101569902545</v>
      </c>
      <c r="E134" s="11">
        <f t="shared" si="40"/>
        <v>5790.2834203248076</v>
      </c>
      <c r="F134" s="11">
        <f t="shared" si="40"/>
        <v>5782.363715287448</v>
      </c>
      <c r="G134" s="11">
        <f t="shared" si="40"/>
        <v>5797.4772672031077</v>
      </c>
      <c r="H134" s="11">
        <f t="shared" si="40"/>
        <v>5853.5705377297545</v>
      </c>
      <c r="I134" s="11">
        <f t="shared" si="40"/>
        <v>5972.3816083395168</v>
      </c>
      <c r="J134" s="11">
        <f t="shared" si="40"/>
        <v>6152.4151043833917</v>
      </c>
      <c r="K134" s="11">
        <f t="shared" si="40"/>
        <v>6416.4510109169787</v>
      </c>
      <c r="L134" s="11">
        <f t="shared" si="40"/>
        <v>6758.7068504403769</v>
      </c>
      <c r="M134" s="11">
        <f t="shared" si="40"/>
        <v>7098.3953695666596</v>
      </c>
      <c r="N134" s="11">
        <f t="shared" si="40"/>
        <v>7369.0064415978868</v>
      </c>
      <c r="O134" s="11">
        <f t="shared" si="40"/>
        <v>7505.4384701981353</v>
      </c>
      <c r="P134" s="11">
        <f t="shared" si="40"/>
        <v>7494.4740761739631</v>
      </c>
      <c r="Q134" s="11">
        <f t="shared" si="40"/>
        <v>7396.2823584533444</v>
      </c>
      <c r="R134" s="11">
        <f t="shared" si="40"/>
        <v>7292.9951096278082</v>
      </c>
      <c r="S134" s="11">
        <f t="shared" si="40"/>
        <v>7231.8485166708033</v>
      </c>
      <c r="T134" s="11">
        <f t="shared" si="40"/>
        <v>7256.8079395010254</v>
      </c>
      <c r="U134" s="11">
        <f t="shared" si="40"/>
        <v>7357.0970531094008</v>
      </c>
      <c r="V134" s="11">
        <f t="shared" si="40"/>
        <v>7459.787949818603</v>
      </c>
      <c r="W134" s="11">
        <f t="shared" si="40"/>
        <v>7530.9559156422574</v>
      </c>
      <c r="X134" s="12">
        <f t="shared" si="40"/>
        <v>7557.2409138407438</v>
      </c>
    </row>
    <row r="135" spans="1:24" x14ac:dyDescent="0.2">
      <c r="A135" s="15" t="s">
        <v>5</v>
      </c>
      <c r="B135" s="62">
        <f t="shared" si="37"/>
        <v>4200.3400576368877</v>
      </c>
      <c r="C135" s="11">
        <f t="shared" si="37"/>
        <v>4092.3935347679026</v>
      </c>
      <c r="D135" s="11">
        <f t="shared" ref="D135:X135" si="41">D84/D$102*$B$102</f>
        <v>3917.9803771508405</v>
      </c>
      <c r="E135" s="11">
        <f t="shared" si="41"/>
        <v>3697.1475554305148</v>
      </c>
      <c r="F135" s="11">
        <f t="shared" si="41"/>
        <v>3491.198632795647</v>
      </c>
      <c r="G135" s="11">
        <f t="shared" si="41"/>
        <v>3309.1080656074978</v>
      </c>
      <c r="H135" s="11">
        <f t="shared" si="41"/>
        <v>3167.1321941952269</v>
      </c>
      <c r="I135" s="11">
        <f t="shared" si="41"/>
        <v>3097.1358290913577</v>
      </c>
      <c r="J135" s="11">
        <f t="shared" si="41"/>
        <v>3078.4621582692916</v>
      </c>
      <c r="K135" s="11">
        <f t="shared" si="41"/>
        <v>3084.574371979656</v>
      </c>
      <c r="L135" s="11">
        <f t="shared" si="41"/>
        <v>3103.0861681017786</v>
      </c>
      <c r="M135" s="11">
        <f t="shared" si="41"/>
        <v>3142.8991648829929</v>
      </c>
      <c r="N135" s="11">
        <f t="shared" si="41"/>
        <v>3214.4348358358388</v>
      </c>
      <c r="O135" s="11">
        <f t="shared" si="41"/>
        <v>3317.1897736465767</v>
      </c>
      <c r="P135" s="11">
        <f t="shared" si="41"/>
        <v>3464.8891442342092</v>
      </c>
      <c r="Q135" s="11">
        <f t="shared" si="41"/>
        <v>3654.7077720484845</v>
      </c>
      <c r="R135" s="11">
        <f t="shared" si="41"/>
        <v>3844.0681022194349</v>
      </c>
      <c r="S135" s="11">
        <f t="shared" si="41"/>
        <v>3997.7182918902731</v>
      </c>
      <c r="T135" s="11">
        <f t="shared" si="41"/>
        <v>4078.837153361515</v>
      </c>
      <c r="U135" s="11">
        <f t="shared" si="41"/>
        <v>4078.8054279495286</v>
      </c>
      <c r="V135" s="11">
        <f t="shared" si="41"/>
        <v>4029.7374012071168</v>
      </c>
      <c r="W135" s="11">
        <f t="shared" si="41"/>
        <v>3975.8364416204913</v>
      </c>
      <c r="X135" s="12">
        <f t="shared" si="41"/>
        <v>3943.0775670101361</v>
      </c>
    </row>
    <row r="136" spans="1:24" x14ac:dyDescent="0.2">
      <c r="A136" s="15" t="s">
        <v>6</v>
      </c>
      <c r="B136" s="62">
        <f t="shared" si="37"/>
        <v>5206.6941624365481</v>
      </c>
      <c r="C136" s="11">
        <f t="shared" si="37"/>
        <v>5176.5020861064286</v>
      </c>
      <c r="D136" s="11">
        <f t="shared" ref="D136:X136" si="42">D85/D$102*$B$102</f>
        <v>5125.7612213082211</v>
      </c>
      <c r="E136" s="11">
        <f t="shared" si="42"/>
        <v>5082.2181165067022</v>
      </c>
      <c r="F136" s="11">
        <f t="shared" si="42"/>
        <v>5022.4162203429551</v>
      </c>
      <c r="G136" s="11">
        <f t="shared" si="42"/>
        <v>4933.8485161016943</v>
      </c>
      <c r="H136" s="11">
        <f t="shared" si="42"/>
        <v>4809.1180631904044</v>
      </c>
      <c r="I136" s="11">
        <f t="shared" si="42"/>
        <v>4617.6628490063686</v>
      </c>
      <c r="J136" s="11">
        <f t="shared" si="42"/>
        <v>4377.5417065507518</v>
      </c>
      <c r="K136" s="11">
        <f t="shared" si="42"/>
        <v>4155.1480964927505</v>
      </c>
      <c r="L136" s="11">
        <f t="shared" si="42"/>
        <v>3959.6564670049765</v>
      </c>
      <c r="M136" s="11">
        <f t="shared" si="42"/>
        <v>3809.6101613682586</v>
      </c>
      <c r="N136" s="11">
        <f t="shared" si="42"/>
        <v>3741.3605447936638</v>
      </c>
      <c r="O136" s="11">
        <f t="shared" si="42"/>
        <v>3731.7053368619922</v>
      </c>
      <c r="P136" s="11">
        <f t="shared" si="42"/>
        <v>3752.1343275068998</v>
      </c>
      <c r="Q136" s="11">
        <f t="shared" si="42"/>
        <v>3787.9996082287371</v>
      </c>
      <c r="R136" s="11">
        <f t="shared" si="42"/>
        <v>3848.7154864934009</v>
      </c>
      <c r="S136" s="11">
        <f t="shared" si="42"/>
        <v>3946.2403053214157</v>
      </c>
      <c r="T136" s="11">
        <f t="shared" si="42"/>
        <v>4077.8333388429241</v>
      </c>
      <c r="U136" s="11">
        <f t="shared" si="42"/>
        <v>4258.5401285229209</v>
      </c>
      <c r="V136" s="11">
        <f t="shared" si="42"/>
        <v>4485.6726908861474</v>
      </c>
      <c r="W136" s="11">
        <f t="shared" si="42"/>
        <v>4709.7679599993671</v>
      </c>
      <c r="X136" s="12">
        <f t="shared" si="42"/>
        <v>4890.2863024686185</v>
      </c>
    </row>
    <row r="137" spans="1:24" x14ac:dyDescent="0.2">
      <c r="A137" s="15" t="s">
        <v>7</v>
      </c>
      <c r="B137" s="62">
        <f t="shared" si="37"/>
        <v>5544.2964169825218</v>
      </c>
      <c r="C137" s="11">
        <f t="shared" si="37"/>
        <v>5322.1551337430947</v>
      </c>
      <c r="D137" s="11">
        <f t="shared" ref="D137:X137" si="43">D86/D$102*$B$102</f>
        <v>5173.590864026718</v>
      </c>
      <c r="E137" s="11">
        <f t="shared" si="43"/>
        <v>5100.8119777105949</v>
      </c>
      <c r="F137" s="11">
        <f t="shared" si="43"/>
        <v>5039.6092180778724</v>
      </c>
      <c r="G137" s="11">
        <f t="shared" si="43"/>
        <v>5000.5404722922176</v>
      </c>
      <c r="H137" s="11">
        <f t="shared" si="43"/>
        <v>4972.0906157921718</v>
      </c>
      <c r="I137" s="11">
        <f t="shared" si="43"/>
        <v>4934.6455081916356</v>
      </c>
      <c r="J137" s="11">
        <f t="shared" si="43"/>
        <v>4907.1595910146107</v>
      </c>
      <c r="K137" s="11">
        <f t="shared" si="43"/>
        <v>4866.2961603836648</v>
      </c>
      <c r="L137" s="11">
        <f t="shared" si="43"/>
        <v>4798.5229967540281</v>
      </c>
      <c r="M137" s="11">
        <f t="shared" si="43"/>
        <v>4695.8237243916537</v>
      </c>
      <c r="N137" s="11">
        <f t="shared" si="43"/>
        <v>4527.0001351435922</v>
      </c>
      <c r="O137" s="11">
        <f t="shared" si="43"/>
        <v>4309.0387541158061</v>
      </c>
      <c r="P137" s="11">
        <f t="shared" si="43"/>
        <v>4108.1932993337614</v>
      </c>
      <c r="Q137" s="11">
        <f t="shared" si="43"/>
        <v>3932.8878312050479</v>
      </c>
      <c r="R137" s="11">
        <f t="shared" si="43"/>
        <v>3800.20295032988</v>
      </c>
      <c r="S137" s="11">
        <f t="shared" si="43"/>
        <v>3745.797822943865</v>
      </c>
      <c r="T137" s="11">
        <f t="shared" si="43"/>
        <v>3745.4022827961262</v>
      </c>
      <c r="U137" s="11">
        <f t="shared" si="43"/>
        <v>3770.3452172728953</v>
      </c>
      <c r="V137" s="11">
        <f t="shared" si="43"/>
        <v>3807.164197946111</v>
      </c>
      <c r="W137" s="11">
        <f t="shared" si="43"/>
        <v>3866.3037678407022</v>
      </c>
      <c r="X137" s="12">
        <f t="shared" si="43"/>
        <v>3960.7054365709209</v>
      </c>
    </row>
    <row r="138" spans="1:24" x14ac:dyDescent="0.2">
      <c r="A138" s="15" t="s">
        <v>8</v>
      </c>
      <c r="B138" s="62">
        <f t="shared" si="37"/>
        <v>6879.0006050899647</v>
      </c>
      <c r="C138" s="11">
        <f t="shared" si="37"/>
        <v>6806.7276486829287</v>
      </c>
      <c r="D138" s="11">
        <f t="shared" ref="D138:X138" si="44">D87/D$102*$B$102</f>
        <v>6602.4048931282523</v>
      </c>
      <c r="E138" s="11">
        <f t="shared" si="44"/>
        <v>6330.0158126854685</v>
      </c>
      <c r="F138" s="11">
        <f t="shared" si="44"/>
        <v>6061.148525759103</v>
      </c>
      <c r="G138" s="11">
        <f t="shared" si="44"/>
        <v>5808.8987123804827</v>
      </c>
      <c r="H138" s="11">
        <f t="shared" si="44"/>
        <v>5580.022061441382</v>
      </c>
      <c r="I138" s="11">
        <f t="shared" si="44"/>
        <v>5438.2776983579324</v>
      </c>
      <c r="J138" s="11">
        <f t="shared" si="44"/>
        <v>5377.6473562477131</v>
      </c>
      <c r="K138" s="11">
        <f t="shared" si="44"/>
        <v>5331.3056573348531</v>
      </c>
      <c r="L138" s="11">
        <f t="shared" si="44"/>
        <v>5308.9832527518092</v>
      </c>
      <c r="M138" s="11">
        <f t="shared" si="44"/>
        <v>5298.0160767342322</v>
      </c>
      <c r="N138" s="11">
        <f t="shared" si="44"/>
        <v>5276.2419196718738</v>
      </c>
      <c r="O138" s="11">
        <f t="shared" si="44"/>
        <v>5263.7466100222755</v>
      </c>
      <c r="P138" s="11">
        <f t="shared" si="44"/>
        <v>5238.4448946612247</v>
      </c>
      <c r="Q138" s="11">
        <f t="shared" si="44"/>
        <v>5185.083003909408</v>
      </c>
      <c r="R138" s="11">
        <f t="shared" si="44"/>
        <v>5093.001673104538</v>
      </c>
      <c r="S138" s="11">
        <f t="shared" si="44"/>
        <v>4927.5526730126076</v>
      </c>
      <c r="T138" s="11">
        <f t="shared" si="44"/>
        <v>4703.8072640420514</v>
      </c>
      <c r="U138" s="11">
        <f t="shared" si="44"/>
        <v>4492.4320823361095</v>
      </c>
      <c r="V138" s="11">
        <f t="shared" si="44"/>
        <v>4304.402057512204</v>
      </c>
      <c r="W138" s="11">
        <f t="shared" si="44"/>
        <v>4160.0439275380741</v>
      </c>
      <c r="X138" s="12">
        <f t="shared" si="44"/>
        <v>4099.3980320716573</v>
      </c>
    </row>
    <row r="139" spans="1:24" x14ac:dyDescent="0.2">
      <c r="A139" s="15" t="s">
        <v>9</v>
      </c>
      <c r="B139" s="62">
        <f t="shared" si="37"/>
        <v>7946.9874623153773</v>
      </c>
      <c r="C139" s="11">
        <f t="shared" si="37"/>
        <v>8417.3955559991718</v>
      </c>
      <c r="D139" s="11">
        <f t="shared" ref="D139:X139" si="45">D88/D$102*$B$102</f>
        <v>8877.3331660998247</v>
      </c>
      <c r="E139" s="11">
        <f t="shared" si="45"/>
        <v>9245.9385522983448</v>
      </c>
      <c r="F139" s="11">
        <f t="shared" si="45"/>
        <v>9493.2213511374812</v>
      </c>
      <c r="G139" s="11">
        <f t="shared" si="45"/>
        <v>9581.1938335137493</v>
      </c>
      <c r="H139" s="11">
        <f t="shared" si="45"/>
        <v>9486.3998970608627</v>
      </c>
      <c r="I139" s="11">
        <f t="shared" si="45"/>
        <v>9224.0796838605111</v>
      </c>
      <c r="J139" s="11">
        <f t="shared" si="45"/>
        <v>8870.8470485872003</v>
      </c>
      <c r="K139" s="11">
        <f t="shared" si="45"/>
        <v>8524.5966123154994</v>
      </c>
      <c r="L139" s="11">
        <f t="shared" si="45"/>
        <v>8201.034326428402</v>
      </c>
      <c r="M139" s="11">
        <f t="shared" si="45"/>
        <v>7908.6510383533205</v>
      </c>
      <c r="N139" s="11">
        <f t="shared" si="45"/>
        <v>7735.4576541325314</v>
      </c>
      <c r="O139" s="11">
        <f t="shared" si="45"/>
        <v>7674.2416958276017</v>
      </c>
      <c r="P139" s="11">
        <f t="shared" si="45"/>
        <v>7635.1884112267217</v>
      </c>
      <c r="Q139" s="11">
        <f t="shared" si="45"/>
        <v>7631.4138425399824</v>
      </c>
      <c r="R139" s="11">
        <f t="shared" si="45"/>
        <v>7642.6343378217871</v>
      </c>
      <c r="S139" s="11">
        <f t="shared" si="45"/>
        <v>7636.193632173241</v>
      </c>
      <c r="T139" s="11">
        <f t="shared" si="45"/>
        <v>7636.3203642090057</v>
      </c>
      <c r="U139" s="11">
        <f t="shared" si="45"/>
        <v>7609.123143974999</v>
      </c>
      <c r="V139" s="11">
        <f t="shared" si="45"/>
        <v>7534.5583971884562</v>
      </c>
      <c r="W139" s="11">
        <f t="shared" si="45"/>
        <v>7399.8849785658076</v>
      </c>
      <c r="X139" s="12">
        <f t="shared" si="45"/>
        <v>7157.8327611991826</v>
      </c>
    </row>
    <row r="140" spans="1:24" x14ac:dyDescent="0.2">
      <c r="A140" s="15" t="s">
        <v>10</v>
      </c>
      <c r="B140" s="62">
        <f t="shared" si="37"/>
        <v>6132.761813164946</v>
      </c>
      <c r="C140" s="11">
        <f t="shared" si="37"/>
        <v>6040.650270712883</v>
      </c>
      <c r="D140" s="11">
        <f t="shared" ref="D140:X140" si="46">D89/D$102*$B$102</f>
        <v>6009.8139292919395</v>
      </c>
      <c r="E140" s="11">
        <f t="shared" si="46"/>
        <v>6082.8017746206024</v>
      </c>
      <c r="F140" s="11">
        <f t="shared" si="46"/>
        <v>6251.9883870577451</v>
      </c>
      <c r="G140" s="11">
        <f t="shared" si="46"/>
        <v>6540.5660183129257</v>
      </c>
      <c r="H140" s="11">
        <f t="shared" si="46"/>
        <v>6931.1970642363176</v>
      </c>
      <c r="I140" s="11">
        <f t="shared" si="46"/>
        <v>7324.8258073065281</v>
      </c>
      <c r="J140" s="11">
        <f t="shared" si="46"/>
        <v>7649.7480924905485</v>
      </c>
      <c r="K140" s="11">
        <f t="shared" si="46"/>
        <v>7879.8279806730807</v>
      </c>
      <c r="L140" s="11">
        <f t="shared" si="46"/>
        <v>7980.7796291213863</v>
      </c>
      <c r="M140" s="11">
        <f t="shared" si="46"/>
        <v>7930.8733323857614</v>
      </c>
      <c r="N140" s="11">
        <f t="shared" si="46"/>
        <v>7738.820494259121</v>
      </c>
      <c r="O140" s="11">
        <f t="shared" si="46"/>
        <v>7467.4758510164329</v>
      </c>
      <c r="P140" s="11">
        <f t="shared" si="46"/>
        <v>7202.4767065656324</v>
      </c>
      <c r="Q140" s="11">
        <f t="shared" si="46"/>
        <v>6956.0420904476232</v>
      </c>
      <c r="R140" s="11">
        <f t="shared" si="46"/>
        <v>6733.2191954804985</v>
      </c>
      <c r="S140" s="11">
        <f t="shared" si="46"/>
        <v>6608.2115745597966</v>
      </c>
      <c r="T140" s="11">
        <f t="shared" si="46"/>
        <v>6571.9351503172238</v>
      </c>
      <c r="U140" s="11">
        <f t="shared" si="46"/>
        <v>6546.805826603364</v>
      </c>
      <c r="V140" s="11">
        <f t="shared" si="46"/>
        <v>6545.8334346744277</v>
      </c>
      <c r="W140" s="11">
        <f t="shared" si="46"/>
        <v>6553.877456705538</v>
      </c>
      <c r="X140" s="12">
        <f t="shared" si="46"/>
        <v>6545.2989451913909</v>
      </c>
    </row>
    <row r="141" spans="1:24" x14ac:dyDescent="0.2">
      <c r="A141" s="15" t="s">
        <v>11</v>
      </c>
      <c r="B141" s="62">
        <f t="shared" si="37"/>
        <v>5081.8594170256501</v>
      </c>
      <c r="C141" s="11">
        <f t="shared" si="37"/>
        <v>5197.339508902377</v>
      </c>
      <c r="D141" s="11">
        <f t="shared" ref="D141:X141" si="47">D90/D$102*$B$102</f>
        <v>5342.5044453190731</v>
      </c>
      <c r="E141" s="11">
        <f t="shared" si="47"/>
        <v>5426.5895529824666</v>
      </c>
      <c r="F141" s="11">
        <f t="shared" si="47"/>
        <v>5461.1689340725798</v>
      </c>
      <c r="G141" s="11">
        <f t="shared" si="47"/>
        <v>5426.0185522056718</v>
      </c>
      <c r="H141" s="11">
        <f t="shared" si="47"/>
        <v>5350.0906454818132</v>
      </c>
      <c r="I141" s="11">
        <f t="shared" si="47"/>
        <v>5336.0673580733501</v>
      </c>
      <c r="J141" s="11">
        <f t="shared" si="47"/>
        <v>5417.2488194114439</v>
      </c>
      <c r="K141" s="11">
        <f t="shared" si="47"/>
        <v>5587.1658881606772</v>
      </c>
      <c r="L141" s="11">
        <f t="shared" si="47"/>
        <v>5866.0647803377806</v>
      </c>
      <c r="M141" s="11">
        <f t="shared" si="47"/>
        <v>6238.9829324887178</v>
      </c>
      <c r="N141" s="11">
        <f t="shared" si="47"/>
        <v>6615.6562762338708</v>
      </c>
      <c r="O141" s="11">
        <f t="shared" si="47"/>
        <v>6930.9335487724647</v>
      </c>
      <c r="P141" s="11">
        <f t="shared" si="47"/>
        <v>7164.0846802505403</v>
      </c>
      <c r="Q141" s="11">
        <f t="shared" si="47"/>
        <v>7282.5603281628973</v>
      </c>
      <c r="R141" s="11">
        <f t="shared" si="47"/>
        <v>7263.0881541600411</v>
      </c>
      <c r="S141" s="11">
        <f t="shared" si="47"/>
        <v>7111.0230504905303</v>
      </c>
      <c r="T141" s="11">
        <f t="shared" si="47"/>
        <v>6878.8508565765824</v>
      </c>
      <c r="U141" s="11">
        <f t="shared" si="47"/>
        <v>6643.7966297194416</v>
      </c>
      <c r="V141" s="11">
        <f t="shared" si="47"/>
        <v>6419.582267522509</v>
      </c>
      <c r="W141" s="11">
        <f t="shared" si="47"/>
        <v>6213.5753616525953</v>
      </c>
      <c r="X141" s="12">
        <f t="shared" si="47"/>
        <v>6096.1980722041235</v>
      </c>
    </row>
    <row r="142" spans="1:24" x14ac:dyDescent="0.2">
      <c r="A142" s="15" t="s">
        <v>12</v>
      </c>
      <c r="B142" s="62">
        <f t="shared" si="37"/>
        <v>3957.4020655166996</v>
      </c>
      <c r="C142" s="11">
        <f t="shared" si="37"/>
        <v>3801.3215998313399</v>
      </c>
      <c r="D142" s="11">
        <f t="shared" ref="D142:X142" si="48">D91/D$102*$B$102</f>
        <v>3626.8595220995271</v>
      </c>
      <c r="E142" s="11">
        <f t="shared" si="48"/>
        <v>3472.6418460441655</v>
      </c>
      <c r="F142" s="11">
        <f t="shared" si="48"/>
        <v>3356.8417035340276</v>
      </c>
      <c r="G142" s="11">
        <f t="shared" si="48"/>
        <v>3330.401568273322</v>
      </c>
      <c r="H142" s="11">
        <f t="shared" si="48"/>
        <v>3410.5007023218068</v>
      </c>
      <c r="I142" s="11">
        <f t="shared" si="48"/>
        <v>3514.075924608238</v>
      </c>
      <c r="J142" s="11">
        <f t="shared" si="48"/>
        <v>3580.3328378073484</v>
      </c>
      <c r="K142" s="11">
        <f t="shared" si="48"/>
        <v>3615.8187496103692</v>
      </c>
      <c r="L142" s="11">
        <f t="shared" si="48"/>
        <v>3606.1244359706679</v>
      </c>
      <c r="M142" s="11">
        <f t="shared" si="48"/>
        <v>3569.7814119823047</v>
      </c>
      <c r="N142" s="11">
        <f t="shared" si="48"/>
        <v>3573.8738460135201</v>
      </c>
      <c r="O142" s="11">
        <f t="shared" si="48"/>
        <v>3640.9825446796535</v>
      </c>
      <c r="P142" s="11">
        <f t="shared" si="48"/>
        <v>3769.2878738736836</v>
      </c>
      <c r="Q142" s="11">
        <f t="shared" si="48"/>
        <v>3972.8373889470963</v>
      </c>
      <c r="R142" s="11">
        <f t="shared" si="48"/>
        <v>4241.0639574027246</v>
      </c>
      <c r="S142" s="11">
        <f t="shared" si="48"/>
        <v>4512.3298177823272</v>
      </c>
      <c r="T142" s="11">
        <f t="shared" si="48"/>
        <v>4738.9725583626932</v>
      </c>
      <c r="U142" s="11">
        <f t="shared" si="48"/>
        <v>4904.6253351053792</v>
      </c>
      <c r="V142" s="11">
        <f t="shared" si="48"/>
        <v>4987.6956471352396</v>
      </c>
      <c r="W142" s="11">
        <f t="shared" si="48"/>
        <v>4973.8061841276231</v>
      </c>
      <c r="X142" s="12">
        <f t="shared" si="48"/>
        <v>4868.1332070622248</v>
      </c>
    </row>
    <row r="143" spans="1:24" x14ac:dyDescent="0.2">
      <c r="A143" s="15" t="s">
        <v>13</v>
      </c>
      <c r="B143" s="62">
        <f t="shared" si="37"/>
        <v>2454.2902595179899</v>
      </c>
      <c r="C143" s="11">
        <f t="shared" si="37"/>
        <v>2434.3474169698611</v>
      </c>
      <c r="D143" s="11">
        <f t="shared" ref="D143:X143" si="49">D92/D$102*$B$102</f>
        <v>2412.974241094721</v>
      </c>
      <c r="E143" s="11">
        <f t="shared" si="49"/>
        <v>2376.064590363867</v>
      </c>
      <c r="F143" s="11">
        <f t="shared" si="49"/>
        <v>2326.430104777603</v>
      </c>
      <c r="G143" s="11">
        <f t="shared" si="49"/>
        <v>2263.2807099011434</v>
      </c>
      <c r="H143" s="11">
        <f t="shared" si="49"/>
        <v>2177.3463687379226</v>
      </c>
      <c r="I143" s="11">
        <f t="shared" si="49"/>
        <v>2082.2997289090449</v>
      </c>
      <c r="J143" s="11">
        <f t="shared" si="49"/>
        <v>2001.0455451685805</v>
      </c>
      <c r="K143" s="11">
        <f t="shared" si="49"/>
        <v>1942.5001489239244</v>
      </c>
      <c r="L143" s="11">
        <f t="shared" si="49"/>
        <v>1935.7474846768846</v>
      </c>
      <c r="M143" s="11">
        <f t="shared" si="49"/>
        <v>1990.926386186937</v>
      </c>
      <c r="N143" s="11">
        <f t="shared" si="49"/>
        <v>2059.4104042349845</v>
      </c>
      <c r="O143" s="11">
        <f t="shared" si="49"/>
        <v>2105.7328578031406</v>
      </c>
      <c r="P143" s="11">
        <f t="shared" si="49"/>
        <v>2134.7298119195716</v>
      </c>
      <c r="Q143" s="11">
        <f t="shared" si="49"/>
        <v>2137.6924379299953</v>
      </c>
      <c r="R143" s="11">
        <f t="shared" si="49"/>
        <v>2124.8252757148516</v>
      </c>
      <c r="S143" s="11">
        <f t="shared" si="49"/>
        <v>2135.4940477857372</v>
      </c>
      <c r="T143" s="11">
        <f t="shared" si="49"/>
        <v>2181.9383512549357</v>
      </c>
      <c r="U143" s="11">
        <f t="shared" si="49"/>
        <v>2262.6257787914942</v>
      </c>
      <c r="V143" s="11">
        <f t="shared" si="49"/>
        <v>2386.5247556971426</v>
      </c>
      <c r="W143" s="11">
        <f t="shared" si="49"/>
        <v>2547.9289000718895</v>
      </c>
      <c r="X143" s="12">
        <f t="shared" si="49"/>
        <v>2710.3989361703098</v>
      </c>
    </row>
    <row r="144" spans="1:24" x14ac:dyDescent="0.2">
      <c r="A144" s="15" t="s">
        <v>14</v>
      </c>
      <c r="B144" s="62">
        <f t="shared" si="37"/>
        <v>1701.0652390598373</v>
      </c>
      <c r="C144" s="11">
        <f t="shared" si="37"/>
        <v>1740.672819055113</v>
      </c>
      <c r="D144" s="11">
        <f t="shared" ref="D144:X144" si="50">D93/D$102*$B$102</f>
        <v>1779.7201995447899</v>
      </c>
      <c r="E144" s="11">
        <f t="shared" si="50"/>
        <v>1798.5486820658346</v>
      </c>
      <c r="F144" s="11">
        <f t="shared" si="50"/>
        <v>1781.0855316276752</v>
      </c>
      <c r="G144" s="11">
        <f t="shared" si="50"/>
        <v>1761.2247033742119</v>
      </c>
      <c r="H144" s="11">
        <f t="shared" si="50"/>
        <v>1750.7614340311086</v>
      </c>
      <c r="I144" s="11">
        <f t="shared" si="50"/>
        <v>1740.5773927841121</v>
      </c>
      <c r="J144" s="11">
        <f t="shared" si="50"/>
        <v>1721.0284038612472</v>
      </c>
      <c r="K144" s="11">
        <f t="shared" si="50"/>
        <v>1692.8251420503202</v>
      </c>
      <c r="L144" s="11">
        <f t="shared" si="50"/>
        <v>1654.5612531768222</v>
      </c>
      <c r="M144" s="11">
        <f t="shared" si="50"/>
        <v>1599.0869482786466</v>
      </c>
      <c r="N144" s="11">
        <f t="shared" si="50"/>
        <v>1536.1046309065487</v>
      </c>
      <c r="O144" s="11">
        <f t="shared" si="50"/>
        <v>1482.7225783766837</v>
      </c>
      <c r="P144" s="11">
        <f t="shared" si="50"/>
        <v>1446.3781523046578</v>
      </c>
      <c r="Q144" s="11">
        <f t="shared" si="50"/>
        <v>1448.7288739196913</v>
      </c>
      <c r="R144" s="11">
        <f t="shared" si="50"/>
        <v>1497.1317322578343</v>
      </c>
      <c r="S144" s="11">
        <f t="shared" si="50"/>
        <v>1555.0526103383008</v>
      </c>
      <c r="T144" s="11">
        <f t="shared" si="50"/>
        <v>1594.9161414485095</v>
      </c>
      <c r="U144" s="11">
        <f t="shared" si="50"/>
        <v>1619.8302301982351</v>
      </c>
      <c r="V144" s="11">
        <f t="shared" si="50"/>
        <v>1623.7266205017845</v>
      </c>
      <c r="W144" s="11">
        <f t="shared" si="50"/>
        <v>1615.0544096706551</v>
      </c>
      <c r="X144" s="12">
        <f t="shared" si="50"/>
        <v>1624.0230931164667</v>
      </c>
    </row>
    <row r="145" spans="1:24" x14ac:dyDescent="0.2">
      <c r="A145" s="15" t="s">
        <v>15</v>
      </c>
      <c r="B145" s="62">
        <f t="shared" si="37"/>
        <v>1357.2936400311073</v>
      </c>
      <c r="C145" s="11">
        <f t="shared" si="37"/>
        <v>1441.0608631266987</v>
      </c>
      <c r="D145" s="11">
        <f t="shared" ref="D145:X145" si="51">D94/D$102*$B$102</f>
        <v>1502.5793708151064</v>
      </c>
      <c r="E145" s="11">
        <f t="shared" si="51"/>
        <v>1577.6260300303722</v>
      </c>
      <c r="F145" s="11">
        <f t="shared" si="51"/>
        <v>1686.7174034398279</v>
      </c>
      <c r="G145" s="11">
        <f t="shared" si="51"/>
        <v>1769.4213264467032</v>
      </c>
      <c r="H145" s="11">
        <f t="shared" si="51"/>
        <v>1816.0766450807507</v>
      </c>
      <c r="I145" s="11">
        <f t="shared" si="51"/>
        <v>1863.0943443224073</v>
      </c>
      <c r="J145" s="11">
        <f t="shared" si="51"/>
        <v>1891.7018210377123</v>
      </c>
      <c r="K145" s="11">
        <f t="shared" si="51"/>
        <v>1884.3232182114093</v>
      </c>
      <c r="L145" s="11">
        <f t="shared" si="51"/>
        <v>1874.3910935333961</v>
      </c>
      <c r="M145" s="11">
        <f t="shared" si="51"/>
        <v>1873.8335729741145</v>
      </c>
      <c r="N145" s="11">
        <f t="shared" si="51"/>
        <v>1872.8952783818797</v>
      </c>
      <c r="O145" s="11">
        <f t="shared" si="51"/>
        <v>1861.5100784543015</v>
      </c>
      <c r="P145" s="11">
        <f t="shared" si="51"/>
        <v>1841.0546408446469</v>
      </c>
      <c r="Q145" s="11">
        <f t="shared" si="51"/>
        <v>1809.2348341534928</v>
      </c>
      <c r="R145" s="11">
        <f t="shared" si="51"/>
        <v>1757.4330059216156</v>
      </c>
      <c r="S145" s="11">
        <f t="shared" si="51"/>
        <v>1696.4397696384808</v>
      </c>
      <c r="T145" s="11">
        <f t="shared" si="51"/>
        <v>1644.6084955896381</v>
      </c>
      <c r="U145" s="11">
        <f t="shared" si="51"/>
        <v>1609.8522625902265</v>
      </c>
      <c r="V145" s="11">
        <f t="shared" si="51"/>
        <v>1616.8085457494701</v>
      </c>
      <c r="W145" s="11">
        <f t="shared" si="51"/>
        <v>1673.8954820536715</v>
      </c>
      <c r="X145" s="12">
        <f t="shared" si="51"/>
        <v>1740.4509007989709</v>
      </c>
    </row>
    <row r="146" spans="1:24" x14ac:dyDescent="0.2">
      <c r="A146" s="15" t="s">
        <v>16</v>
      </c>
      <c r="B146" s="62">
        <f t="shared" si="37"/>
        <v>880.27258350245359</v>
      </c>
      <c r="C146" s="11">
        <f t="shared" si="37"/>
        <v>888.86353451619959</v>
      </c>
      <c r="D146" s="11">
        <f t="shared" ref="D146:X146" si="52">D95/D$102*$B$102</f>
        <v>915.50230170379427</v>
      </c>
      <c r="E146" s="11">
        <f t="shared" si="52"/>
        <v>957.2971735172722</v>
      </c>
      <c r="F146" s="11">
        <f t="shared" si="52"/>
        <v>1003.4472080473199</v>
      </c>
      <c r="G146" s="11">
        <f t="shared" si="52"/>
        <v>1064.1752496093252</v>
      </c>
      <c r="H146" s="11">
        <f t="shared" si="52"/>
        <v>1135.9448349304271</v>
      </c>
      <c r="I146" s="11">
        <f t="shared" si="52"/>
        <v>1191.332584662282</v>
      </c>
      <c r="J146" s="11">
        <f t="shared" si="52"/>
        <v>1259.861260153489</v>
      </c>
      <c r="K146" s="11">
        <f t="shared" si="52"/>
        <v>1357.5543258334992</v>
      </c>
      <c r="L146" s="11">
        <f t="shared" si="52"/>
        <v>1434.4035896835069</v>
      </c>
      <c r="M146" s="11">
        <f t="shared" si="52"/>
        <v>1482.0056344754332</v>
      </c>
      <c r="N146" s="11">
        <f t="shared" si="52"/>
        <v>1528.7161958107076</v>
      </c>
      <c r="O146" s="11">
        <f t="shared" si="52"/>
        <v>1561.3330898674337</v>
      </c>
      <c r="P146" s="11">
        <f t="shared" si="52"/>
        <v>1566.9169546473865</v>
      </c>
      <c r="Q146" s="11">
        <f t="shared" si="52"/>
        <v>1570.2955589648764</v>
      </c>
      <c r="R146" s="11">
        <f t="shared" si="52"/>
        <v>1580.3000195979268</v>
      </c>
      <c r="S146" s="11">
        <f t="shared" si="52"/>
        <v>1589.3061731472574</v>
      </c>
      <c r="T146" s="11">
        <f t="shared" si="52"/>
        <v>1588.3779227967398</v>
      </c>
      <c r="U146" s="11">
        <f t="shared" si="52"/>
        <v>1577.7358973107505</v>
      </c>
      <c r="V146" s="11">
        <f t="shared" si="52"/>
        <v>1555.0665926574295</v>
      </c>
      <c r="W146" s="11">
        <f t="shared" si="52"/>
        <v>1513.4776768682482</v>
      </c>
      <c r="X146" s="12">
        <f t="shared" si="52"/>
        <v>1463.7810875403277</v>
      </c>
    </row>
    <row r="147" spans="1:24" x14ac:dyDescent="0.2">
      <c r="A147" s="15" t="s">
        <v>17</v>
      </c>
      <c r="B147" s="62">
        <f t="shared" si="37"/>
        <v>467.95683667856849</v>
      </c>
      <c r="C147" s="11">
        <f t="shared" si="37"/>
        <v>467.02785719468653</v>
      </c>
      <c r="D147" s="11">
        <f t="shared" ref="D147:X147" si="53">D96/D$102*$B$102</f>
        <v>463.30947920252601</v>
      </c>
      <c r="E147" s="11">
        <f t="shared" si="53"/>
        <v>456.8098907242599</v>
      </c>
      <c r="F147" s="11">
        <f t="shared" si="53"/>
        <v>452.09397981857597</v>
      </c>
      <c r="G147" s="11">
        <f t="shared" si="53"/>
        <v>453.17171633485361</v>
      </c>
      <c r="H147" s="11">
        <f t="shared" si="53"/>
        <v>462.10078911013574</v>
      </c>
      <c r="I147" s="11">
        <f t="shared" si="53"/>
        <v>481.49896671581001</v>
      </c>
      <c r="J147" s="11">
        <f t="shared" si="53"/>
        <v>509.19427326375887</v>
      </c>
      <c r="K147" s="11">
        <f t="shared" si="53"/>
        <v>539.08668572101089</v>
      </c>
      <c r="L147" s="11">
        <f t="shared" si="53"/>
        <v>577.57621216951327</v>
      </c>
      <c r="M147" s="11">
        <f t="shared" si="53"/>
        <v>622.72304218010811</v>
      </c>
      <c r="N147" s="11">
        <f t="shared" si="53"/>
        <v>658.55786739215682</v>
      </c>
      <c r="O147" s="11">
        <f t="shared" si="53"/>
        <v>703.07111395032098</v>
      </c>
      <c r="P147" s="11">
        <f t="shared" si="53"/>
        <v>765.39290627308287</v>
      </c>
      <c r="Q147" s="11">
        <f t="shared" si="53"/>
        <v>815.86680435588232</v>
      </c>
      <c r="R147" s="11">
        <f t="shared" si="53"/>
        <v>849.15412370463559</v>
      </c>
      <c r="S147" s="11">
        <f t="shared" si="53"/>
        <v>880.78269036620452</v>
      </c>
      <c r="T147" s="11">
        <f t="shared" si="53"/>
        <v>905.01684927022268</v>
      </c>
      <c r="U147" s="11">
        <f t="shared" si="53"/>
        <v>914.8709574753268</v>
      </c>
      <c r="V147" s="11">
        <f t="shared" si="53"/>
        <v>922.27683321542895</v>
      </c>
      <c r="W147" s="11">
        <f t="shared" si="53"/>
        <v>932.07816825579607</v>
      </c>
      <c r="X147" s="12">
        <f t="shared" si="53"/>
        <v>940.91777994743336</v>
      </c>
    </row>
    <row r="148" spans="1:24" x14ac:dyDescent="0.2">
      <c r="A148" s="15" t="s">
        <v>18</v>
      </c>
      <c r="B148" s="62">
        <f t="shared" si="37"/>
        <v>288.7850177660228</v>
      </c>
      <c r="C148" s="11">
        <f t="shared" si="37"/>
        <v>296.59877115763993</v>
      </c>
      <c r="D148" s="11">
        <f t="shared" ref="D148:X148" si="54">D97/D$102*$B$102</f>
        <v>308.66806728036471</v>
      </c>
      <c r="E148" s="11">
        <f t="shared" si="54"/>
        <v>319.74776273287216</v>
      </c>
      <c r="F148" s="11">
        <f t="shared" si="54"/>
        <v>328.79759705365768</v>
      </c>
      <c r="G148" s="11">
        <f t="shared" si="54"/>
        <v>334.17529288396366</v>
      </c>
      <c r="H148" s="11">
        <f t="shared" si="54"/>
        <v>335.99864712219943</v>
      </c>
      <c r="I148" s="11">
        <f t="shared" si="54"/>
        <v>335.97968514690041</v>
      </c>
      <c r="J148" s="11">
        <f t="shared" si="54"/>
        <v>335.34647593897313</v>
      </c>
      <c r="K148" s="11">
        <f t="shared" si="54"/>
        <v>336.56728871868364</v>
      </c>
      <c r="L148" s="11">
        <f t="shared" si="54"/>
        <v>342.58441268182105</v>
      </c>
      <c r="M148" s="11">
        <f t="shared" si="54"/>
        <v>354.83354195820095</v>
      </c>
      <c r="N148" s="11">
        <f t="shared" si="54"/>
        <v>375.75598265096585</v>
      </c>
      <c r="O148" s="11">
        <f t="shared" si="54"/>
        <v>403.18152984191647</v>
      </c>
      <c r="P148" s="11">
        <f t="shared" si="54"/>
        <v>431.9194999825117</v>
      </c>
      <c r="Q148" s="11">
        <f t="shared" si="54"/>
        <v>468.56663738076412</v>
      </c>
      <c r="R148" s="11">
        <f t="shared" si="54"/>
        <v>511.31770298611332</v>
      </c>
      <c r="S148" s="11">
        <f t="shared" si="54"/>
        <v>545.64546082438926</v>
      </c>
      <c r="T148" s="11">
        <f t="shared" si="54"/>
        <v>588.85752162386405</v>
      </c>
      <c r="U148" s="11">
        <f t="shared" si="54"/>
        <v>648.0731673871843</v>
      </c>
      <c r="V148" s="11">
        <f t="shared" si="54"/>
        <v>695.42317719174991</v>
      </c>
      <c r="W148" s="11">
        <f t="shared" si="54"/>
        <v>726.37449185581181</v>
      </c>
      <c r="X148" s="12">
        <f t="shared" si="54"/>
        <v>754.50928627555174</v>
      </c>
    </row>
    <row r="149" spans="1:24" x14ac:dyDescent="0.2">
      <c r="A149" s="15" t="s">
        <v>19</v>
      </c>
      <c r="B149" s="62">
        <f t="shared" si="37"/>
        <v>107.08760049371185</v>
      </c>
      <c r="C149" s="11">
        <f t="shared" si="37"/>
        <v>117.99116849183423</v>
      </c>
      <c r="D149" s="11">
        <f t="shared" ref="D149:X149" si="55">D98/D$102*$B$102</f>
        <v>125.0095090499924</v>
      </c>
      <c r="E149" s="11">
        <f t="shared" si="55"/>
        <v>129.64597125345082</v>
      </c>
      <c r="F149" s="11">
        <f t="shared" si="55"/>
        <v>133.88307097329377</v>
      </c>
      <c r="G149" s="11">
        <f t="shared" si="55"/>
        <v>138.98478279331235</v>
      </c>
      <c r="H149" s="11">
        <f t="shared" si="55"/>
        <v>144.84488672176366</v>
      </c>
      <c r="I149" s="11">
        <f t="shared" si="55"/>
        <v>152.14524024840986</v>
      </c>
      <c r="J149" s="11">
        <f t="shared" si="55"/>
        <v>159.92083686031665</v>
      </c>
      <c r="K149" s="11">
        <f t="shared" si="55"/>
        <v>166.53217414497252</v>
      </c>
      <c r="L149" s="11">
        <f t="shared" si="55"/>
        <v>171.11114409579338</v>
      </c>
      <c r="M149" s="11">
        <f t="shared" si="55"/>
        <v>173.84196769148016</v>
      </c>
      <c r="N149" s="11">
        <f t="shared" si="55"/>
        <v>175.94734893556813</v>
      </c>
      <c r="O149" s="11">
        <f t="shared" si="55"/>
        <v>178.12284362753297</v>
      </c>
      <c r="P149" s="11">
        <f t="shared" si="55"/>
        <v>181.73232354338549</v>
      </c>
      <c r="Q149" s="11">
        <f t="shared" si="55"/>
        <v>188.38475402382329</v>
      </c>
      <c r="R149" s="11">
        <f t="shared" si="55"/>
        <v>198.7553675142693</v>
      </c>
      <c r="S149" s="11">
        <f t="shared" si="55"/>
        <v>214.57421706339727</v>
      </c>
      <c r="T149" s="11">
        <f t="shared" si="55"/>
        <v>233.98273073116115</v>
      </c>
      <c r="U149" s="11">
        <f t="shared" si="55"/>
        <v>253.32285741853391</v>
      </c>
      <c r="V149" s="11">
        <f t="shared" si="55"/>
        <v>277.90081122803406</v>
      </c>
      <c r="W149" s="11">
        <f t="shared" si="55"/>
        <v>306.40925325295262</v>
      </c>
      <c r="X149" s="12">
        <f t="shared" si="55"/>
        <v>328.7261904593754</v>
      </c>
    </row>
    <row r="150" spans="1:24" x14ac:dyDescent="0.2">
      <c r="A150" s="15" t="s">
        <v>20</v>
      </c>
      <c r="B150" s="62">
        <f t="shared" si="37"/>
        <v>27.675612210667563</v>
      </c>
      <c r="C150" s="11">
        <f t="shared" si="37"/>
        <v>26.414187627486616</v>
      </c>
      <c r="D150" s="11">
        <f t="shared" ref="D150:X150" si="56">D99/D$102*$B$102</f>
        <v>29.189577454057087</v>
      </c>
      <c r="E150" s="11">
        <f t="shared" si="56"/>
        <v>35.907911153310707</v>
      </c>
      <c r="F150" s="11">
        <f t="shared" si="56"/>
        <v>42.811600224250746</v>
      </c>
      <c r="G150" s="11">
        <f t="shared" si="56"/>
        <v>48.668976009018095</v>
      </c>
      <c r="H150" s="11">
        <f t="shared" si="56"/>
        <v>53.34143271556966</v>
      </c>
      <c r="I150" s="11">
        <f t="shared" si="56"/>
        <v>56.700873772963213</v>
      </c>
      <c r="J150" s="11">
        <f t="shared" si="56"/>
        <v>59.718718311184475</v>
      </c>
      <c r="K150" s="11">
        <f t="shared" si="56"/>
        <v>62.90649306173907</v>
      </c>
      <c r="L150" s="11">
        <f t="shared" si="56"/>
        <v>66.657024593913775</v>
      </c>
      <c r="M150" s="11">
        <f t="shared" si="56"/>
        <v>70.732990753724593</v>
      </c>
      <c r="N150" s="11">
        <f t="shared" si="56"/>
        <v>75.548716362873378</v>
      </c>
      <c r="O150" s="11">
        <f t="shared" si="56"/>
        <v>80.616929296984594</v>
      </c>
      <c r="P150" s="11">
        <f t="shared" si="56"/>
        <v>85.001697387429729</v>
      </c>
      <c r="Q150" s="11">
        <f t="shared" si="56"/>
        <v>88.342544074847652</v>
      </c>
      <c r="R150" s="11">
        <f t="shared" si="56"/>
        <v>90.791161603910879</v>
      </c>
      <c r="S150" s="11">
        <f t="shared" si="56"/>
        <v>93.227334903623941</v>
      </c>
      <c r="T150" s="11">
        <f t="shared" si="56"/>
        <v>95.962973818756893</v>
      </c>
      <c r="U150" s="11">
        <f t="shared" si="56"/>
        <v>99.512586166566237</v>
      </c>
      <c r="V150" s="11">
        <f t="shared" si="56"/>
        <v>104.81108496996612</v>
      </c>
      <c r="W150" s="11">
        <f t="shared" si="56"/>
        <v>112.13626514782671</v>
      </c>
      <c r="X150" s="12">
        <f t="shared" si="56"/>
        <v>122.78578050798491</v>
      </c>
    </row>
    <row r="151" spans="1:24" x14ac:dyDescent="0.2">
      <c r="A151" s="15" t="s">
        <v>21</v>
      </c>
      <c r="B151" s="63">
        <f t="shared" si="37"/>
        <v>2.6065573770491803</v>
      </c>
      <c r="C151" s="48">
        <f t="shared" si="37"/>
        <v>2.6058275230322399</v>
      </c>
      <c r="D151" s="48">
        <f t="shared" ref="D151:X151" si="57">D100/D$102*$B$102</f>
        <v>2.6027891617300498</v>
      </c>
      <c r="E151" s="48">
        <f t="shared" si="57"/>
        <v>2.5984245558676804</v>
      </c>
      <c r="F151" s="48">
        <f t="shared" si="57"/>
        <v>2.5935164663538002</v>
      </c>
      <c r="G151" s="48">
        <f t="shared" si="57"/>
        <v>2.5894856331599567</v>
      </c>
      <c r="H151" s="48">
        <f t="shared" si="57"/>
        <v>2.5869987684371312</v>
      </c>
      <c r="I151" s="48">
        <f t="shared" si="57"/>
        <v>2.5858587963826158</v>
      </c>
      <c r="J151" s="48">
        <f t="shared" si="57"/>
        <v>2.5856737973471469</v>
      </c>
      <c r="K151" s="48">
        <f t="shared" si="57"/>
        <v>2.5861675524731438</v>
      </c>
      <c r="L151" s="48">
        <f t="shared" si="57"/>
        <v>2.588061972177139</v>
      </c>
      <c r="M151" s="48">
        <f t="shared" si="57"/>
        <v>2.5917635848925609</v>
      </c>
      <c r="N151" s="48">
        <f t="shared" si="57"/>
        <v>2.5963944176509384</v>
      </c>
      <c r="O151" s="48">
        <f t="shared" si="57"/>
        <v>2.6016327530036589</v>
      </c>
      <c r="P151" s="48">
        <f t="shared" si="57"/>
        <v>2.6086098208424637</v>
      </c>
      <c r="Q151" s="48">
        <f t="shared" si="57"/>
        <v>2.6177846229409036</v>
      </c>
      <c r="R151" s="48">
        <f t="shared" si="57"/>
        <v>2.6287649404685247</v>
      </c>
      <c r="S151" s="48">
        <f t="shared" si="57"/>
        <v>2.6403666626725788</v>
      </c>
      <c r="T151" s="48">
        <f t="shared" si="57"/>
        <v>2.6507263225711264</v>
      </c>
      <c r="U151" s="48">
        <f t="shared" si="57"/>
        <v>2.6602434181662065</v>
      </c>
      <c r="V151" s="48">
        <f t="shared" si="57"/>
        <v>2.6699758063834751</v>
      </c>
      <c r="W151" s="48">
        <f t="shared" si="57"/>
        <v>2.6803425536173098</v>
      </c>
      <c r="X151" s="64">
        <f t="shared" si="57"/>
        <v>2.6909509683267898</v>
      </c>
    </row>
    <row r="152" spans="1:24" x14ac:dyDescent="0.2">
      <c r="A152" s="16" t="s">
        <v>24</v>
      </c>
      <c r="B152" s="18">
        <f>SUM(B131:B151)</f>
        <v>70283.003746691553</v>
      </c>
      <c r="C152" s="18">
        <f>SUM(C131:C151)</f>
        <v>70283.058077531852</v>
      </c>
      <c r="D152" s="18">
        <f t="shared" ref="D152:X152" si="58">SUM(D131:D151)</f>
        <v>70326.968847787561</v>
      </c>
      <c r="E152" s="18">
        <f t="shared" si="58"/>
        <v>70360.896687208486</v>
      </c>
      <c r="F152" s="18">
        <f t="shared" si="58"/>
        <v>70388.23132075317</v>
      </c>
      <c r="G152" s="18">
        <f t="shared" si="58"/>
        <v>70432.185804806431</v>
      </c>
      <c r="H152" s="18">
        <f t="shared" si="58"/>
        <v>70491.663708597815</v>
      </c>
      <c r="I152" s="18">
        <f t="shared" si="58"/>
        <v>70562.084223738799</v>
      </c>
      <c r="J152" s="18">
        <f t="shared" si="58"/>
        <v>70628.818198931855</v>
      </c>
      <c r="K152" s="18">
        <f t="shared" si="58"/>
        <v>70713.600426223755</v>
      </c>
      <c r="L152" s="18">
        <f t="shared" si="58"/>
        <v>70820.890337491044</v>
      </c>
      <c r="M152" s="18">
        <f t="shared" si="58"/>
        <v>70931.887722517175</v>
      </c>
      <c r="N152" s="18">
        <f t="shared" si="58"/>
        <v>71047.80483783278</v>
      </c>
      <c r="O152" s="18">
        <f t="shared" si="58"/>
        <v>71150.742116960027</v>
      </c>
      <c r="P152" s="18">
        <f t="shared" si="58"/>
        <v>71225.452740198132</v>
      </c>
      <c r="Q152" s="18">
        <f t="shared" si="58"/>
        <v>71278.43985506655</v>
      </c>
      <c r="R152" s="18">
        <f t="shared" si="58"/>
        <v>71310.063797240364</v>
      </c>
      <c r="S152" s="18">
        <f t="shared" si="58"/>
        <v>71324.30034927433</v>
      </c>
      <c r="T152" s="18">
        <f t="shared" si="58"/>
        <v>71338.031394420483</v>
      </c>
      <c r="U152" s="18">
        <f t="shared" si="58"/>
        <v>71343.219929791972</v>
      </c>
      <c r="V152" s="18">
        <f t="shared" si="58"/>
        <v>71322.186917106446</v>
      </c>
      <c r="W152" s="18">
        <f t="shared" si="58"/>
        <v>71260.003534333358</v>
      </c>
      <c r="X152" s="18">
        <f t="shared" si="58"/>
        <v>71151.343386669221</v>
      </c>
    </row>
    <row r="153" spans="1:24" x14ac:dyDescent="0.2">
      <c r="A153" s="14" t="s">
        <v>24</v>
      </c>
      <c r="B153" s="25">
        <f>B128+B152</f>
        <v>117393.59348674613</v>
      </c>
      <c r="C153" s="25">
        <f>C128+C152</f>
        <v>117393.59348674613</v>
      </c>
      <c r="D153" s="25">
        <f t="shared" ref="D153:X153" si="59">D128+D152</f>
        <v>117393.59348674612</v>
      </c>
      <c r="E153" s="25">
        <f t="shared" si="59"/>
        <v>117393.5934867461</v>
      </c>
      <c r="F153" s="25">
        <f t="shared" si="59"/>
        <v>117393.59348674609</v>
      </c>
      <c r="G153" s="25">
        <f t="shared" si="59"/>
        <v>117393.59348674613</v>
      </c>
      <c r="H153" s="25">
        <f t="shared" si="59"/>
        <v>117393.59348674613</v>
      </c>
      <c r="I153" s="25">
        <f t="shared" si="59"/>
        <v>117393.59348674613</v>
      </c>
      <c r="J153" s="25">
        <f t="shared" si="59"/>
        <v>117393.59348674613</v>
      </c>
      <c r="K153" s="25">
        <f t="shared" si="59"/>
        <v>117393.5934867461</v>
      </c>
      <c r="L153" s="25">
        <f t="shared" si="59"/>
        <v>117393.59348674613</v>
      </c>
      <c r="M153" s="25">
        <f t="shared" si="59"/>
        <v>117393.59348674613</v>
      </c>
      <c r="N153" s="25">
        <f t="shared" si="59"/>
        <v>117393.59348674613</v>
      </c>
      <c r="O153" s="25">
        <f t="shared" si="59"/>
        <v>117393.59348674612</v>
      </c>
      <c r="P153" s="25">
        <f t="shared" si="59"/>
        <v>117393.59348674616</v>
      </c>
      <c r="Q153" s="25">
        <f t="shared" si="59"/>
        <v>117393.59348674613</v>
      </c>
      <c r="R153" s="25">
        <f t="shared" si="59"/>
        <v>117393.5934867461</v>
      </c>
      <c r="S153" s="25">
        <f t="shared" si="59"/>
        <v>117393.59348674616</v>
      </c>
      <c r="T153" s="25">
        <f t="shared" si="59"/>
        <v>117393.59348674613</v>
      </c>
      <c r="U153" s="25">
        <f t="shared" si="59"/>
        <v>117393.59348674613</v>
      </c>
      <c r="V153" s="25">
        <f t="shared" si="59"/>
        <v>117393.59348674612</v>
      </c>
      <c r="W153" s="25">
        <f t="shared" si="59"/>
        <v>117393.59348674616</v>
      </c>
      <c r="X153" s="25">
        <f t="shared" si="59"/>
        <v>117393.59348674615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0">D6</f>
        <v>3028.8039160467588</v>
      </c>
      <c r="C158" s="60">
        <f>B158*Předpoklady!$X6</f>
        <v>3179.4945572312304</v>
      </c>
      <c r="D158" s="60">
        <f>C158*Předpoklady!$X6</f>
        <v>3337.6824382404002</v>
      </c>
      <c r="E158" s="60">
        <f>D158*Předpoklady!$X6</f>
        <v>3503.7405656826895</v>
      </c>
      <c r="F158" s="60">
        <f>E158*Předpoklady!$X6</f>
        <v>3678.0605041869612</v>
      </c>
      <c r="G158" s="60">
        <f>F158*Předpoklady!$X6</f>
        <v>3861.0532997108885</v>
      </c>
      <c r="H158" s="60">
        <f>G158*Předpoklady!$X6</f>
        <v>4053.1504487862439</v>
      </c>
      <c r="I158" s="60">
        <f>H158*Předpoklady!$X6</f>
        <v>4254.8049159865895</v>
      </c>
      <c r="J158" s="60">
        <f>I158*Předpoklady!$X6</f>
        <v>4466.4922020165523</v>
      </c>
      <c r="K158" s="60">
        <f>J158*Předpoklady!$X6</f>
        <v>4688.7114649412397</v>
      </c>
      <c r="L158" s="60">
        <f>K158*Předpoklady!$X6</f>
        <v>4921.9866971996462</v>
      </c>
      <c r="M158" s="60">
        <f>L158*Předpoklady!$X6</f>
        <v>5166.8679611774514</v>
      </c>
      <c r="N158" s="60">
        <f>M158*Předpoklady!$X6</f>
        <v>5423.9326862526796</v>
      </c>
      <c r="O158" s="60">
        <f>N158*Předpoklady!$X6</f>
        <v>5693.7870303726613</v>
      </c>
      <c r="P158" s="60">
        <f>O158*Předpoklady!$X6</f>
        <v>5977.0673093728819</v>
      </c>
      <c r="Q158" s="60">
        <f>P158*Předpoklady!$X6</f>
        <v>6274.441497408051</v>
      </c>
      <c r="R158" s="60">
        <f>Q158*Předpoklady!$X6</f>
        <v>6586.6108020334086</v>
      </c>
      <c r="S158" s="60">
        <f>R158*Předpoklady!$X6</f>
        <v>6914.3113176503002</v>
      </c>
      <c r="T158" s="60">
        <f>S158*Předpoklady!$X6</f>
        <v>7258.3157612148434</v>
      </c>
      <c r="U158" s="60">
        <f>T158*Předpoklady!$X6</f>
        <v>7619.4352943024842</v>
      </c>
      <c r="V158" s="60">
        <f>U158*Předpoklady!$X6</f>
        <v>7998.5214358248631</v>
      </c>
      <c r="W158" s="60">
        <f>V158*Předpoklady!$X6</f>
        <v>8396.468069909175</v>
      </c>
      <c r="X158" s="61">
        <f>W158*Předpoklady!$X6</f>
        <v>8814.2135536745973</v>
      </c>
    </row>
    <row r="159" spans="1:24" x14ac:dyDescent="0.2">
      <c r="A159" s="15" t="s">
        <v>2</v>
      </c>
      <c r="B159" s="62">
        <f t="shared" si="60"/>
        <v>3449.9186727066831</v>
      </c>
      <c r="C159" s="11">
        <f>B159*Předpoklady!$X7</f>
        <v>3557.3949628665209</v>
      </c>
      <c r="D159" s="11">
        <f>C159*Předpoklady!$X7</f>
        <v>3668.219492229186</v>
      </c>
      <c r="E159" s="11">
        <f>D159*Předpoklady!$X7</f>
        <v>3782.4965694356138</v>
      </c>
      <c r="F159" s="11">
        <f>E159*Předpoklady!$X7</f>
        <v>3900.3337526832715</v>
      </c>
      <c r="G159" s="11">
        <f>F159*Předpoklady!$X7</f>
        <v>4021.8419509605119</v>
      </c>
      <c r="H159" s="11">
        <f>G159*Předpoklady!$X7</f>
        <v>4147.1355284347055</v>
      </c>
      <c r="I159" s="11">
        <f>H159*Předpoklady!$X7</f>
        <v>4276.332412092408</v>
      </c>
      <c r="J159" s="11">
        <f>I159*Předpoklady!$X7</f>
        <v>4409.5542027328738</v>
      </c>
      <c r="K159" s="11">
        <f>J159*Předpoklady!$X7</f>
        <v>4546.926289419378</v>
      </c>
      <c r="L159" s="11">
        <f>K159*Předpoklady!$X7</f>
        <v>4688.577967496075</v>
      </c>
      <c r="M159" s="11">
        <f>L159*Předpoklady!$X7</f>
        <v>4834.6425602814697</v>
      </c>
      <c r="N159" s="11">
        <f>M159*Předpoklady!$X7</f>
        <v>4985.2575445530401</v>
      </c>
      <c r="O159" s="11">
        <f>N159*Předpoklady!$X7</f>
        <v>5140.5646799411152</v>
      </c>
      <c r="P159" s="11">
        <f>O159*Předpoklady!$X7</f>
        <v>5300.7101423537997</v>
      </c>
      <c r="Q159" s="11">
        <f>P159*Předpoklady!$X7</f>
        <v>5465.8446615585226</v>
      </c>
      <c r="R159" s="11">
        <f>Q159*Předpoklady!$X7</f>
        <v>5636.1236630497015</v>
      </c>
      <c r="S159" s="11">
        <f>R159*Předpoklady!$X7</f>
        <v>5811.7074143360496</v>
      </c>
      <c r="T159" s="11">
        <f>S159*Předpoklady!$X7</f>
        <v>5992.7611757852164</v>
      </c>
      <c r="U159" s="11">
        <f>T159*Předpoklady!$X7</f>
        <v>6179.4553561677303</v>
      </c>
      <c r="V159" s="11">
        <f>U159*Předpoklady!$X7</f>
        <v>6371.965673046645</v>
      </c>
      <c r="W159" s="11">
        <f>V159*Předpoklady!$X7</f>
        <v>6570.473318163853</v>
      </c>
      <c r="X159" s="12">
        <f>W159*Předpoklady!$X7</f>
        <v>6775.1651279787247</v>
      </c>
    </row>
    <row r="160" spans="1:24" x14ac:dyDescent="0.2">
      <c r="A160" s="15" t="s">
        <v>3</v>
      </c>
      <c r="B160" s="62">
        <f t="shared" si="60"/>
        <v>4204.1297601410943</v>
      </c>
      <c r="C160" s="11">
        <f>B160*Předpoklady!$X8</f>
        <v>4312.8625211661711</v>
      </c>
      <c r="D160" s="11">
        <f>C160*Předpoklady!$X8</f>
        <v>4424.4074725837108</v>
      </c>
      <c r="E160" s="11">
        <f>D160*Předpoklady!$X8</f>
        <v>4538.8373469788967</v>
      </c>
      <c r="F160" s="11">
        <f>E160*Předpoklady!$X8</f>
        <v>4656.2267580431708</v>
      </c>
      <c r="G160" s="11">
        <f>F160*Předpoklady!$X8</f>
        <v>4776.6522492258891</v>
      </c>
      <c r="H160" s="11">
        <f>G160*Předpoklady!$X8</f>
        <v>4900.1923436442748</v>
      </c>
      <c r="I160" s="11">
        <f>H160*Předpoklady!$X8</f>
        <v>5026.9275952842008</v>
      </c>
      <c r="J160" s="11">
        <f>I160*Předpoklady!$X8</f>
        <v>5156.9406415252042</v>
      </c>
      <c r="K160" s="11">
        <f>J160*Předpoklady!$X8</f>
        <v>5290.3162570239629</v>
      </c>
      <c r="L160" s="11">
        <f>K160*Předpoklady!$X8</f>
        <v>5427.1414089913851</v>
      </c>
      <c r="M160" s="11">
        <f>L160*Předpoklady!$X8</f>
        <v>5567.5053138993426</v>
      </c>
      <c r="N160" s="11">
        <f>M160*Předpoklady!$X8</f>
        <v>5711.499495654034</v>
      </c>
      <c r="O160" s="11">
        <f>N160*Předpoklady!$X8</f>
        <v>5859.2178452738981</v>
      </c>
      <c r="P160" s="11">
        <f>O160*Předpoklady!$X8</f>
        <v>6010.7566821110022</v>
      </c>
      <c r="Q160" s="11">
        <f>P160*Předpoklady!$X8</f>
        <v>6166.2148166558136</v>
      </c>
      <c r="R160" s="11">
        <f>Q160*Předpoklady!$X8</f>
        <v>6325.693614966317</v>
      </c>
      <c r="S160" s="11">
        <f>R160*Předpoklady!$X8</f>
        <v>6489.2970647634766</v>
      </c>
      <c r="T160" s="11">
        <f>S160*Předpoklady!$X8</f>
        <v>6657.1318432361513</v>
      </c>
      <c r="U160" s="11">
        <f>T160*Předpoklady!$X8</f>
        <v>6829.3073865996685</v>
      </c>
      <c r="V160" s="11">
        <f>U160*Předpoklady!$X8</f>
        <v>7005.9359614534123</v>
      </c>
      <c r="W160" s="11">
        <f>V160*Předpoklady!$X8</f>
        <v>7187.1327379839595</v>
      </c>
      <c r="X160" s="12">
        <f>W160*Předpoklady!$X8</f>
        <v>7373.0158650614858</v>
      </c>
    </row>
    <row r="161" spans="1:24" x14ac:dyDescent="0.2">
      <c r="A161" s="15" t="s">
        <v>4</v>
      </c>
      <c r="B161" s="62">
        <f t="shared" si="60"/>
        <v>4533.8065752658076</v>
      </c>
      <c r="C161" s="11">
        <f>B161*Předpoklady!$X9</f>
        <v>4755.8417375409645</v>
      </c>
      <c r="D161" s="11">
        <f>C161*Předpoklady!$X9</f>
        <v>4988.7506793804087</v>
      </c>
      <c r="E161" s="11">
        <f>D161*Předpoklady!$X9</f>
        <v>5233.0659249159089</v>
      </c>
      <c r="F161" s="11">
        <f>E161*Předpoklady!$X9</f>
        <v>5489.3460777072041</v>
      </c>
      <c r="G161" s="11">
        <f>F161*Předpoklady!$X9</f>
        <v>5758.1770979358871</v>
      </c>
      <c r="H161" s="11">
        <f>G161*Předpoklady!$X9</f>
        <v>6040.173642147598</v>
      </c>
      <c r="I161" s="11">
        <f>H161*Předpoklady!$X9</f>
        <v>6335.980468605725</v>
      </c>
      <c r="J161" s="11">
        <f>I161*Předpoklady!$X9</f>
        <v>6646.2739114698197</v>
      </c>
      <c r="K161" s="11">
        <f>J161*Předpoklady!$X9</f>
        <v>6971.7634271692905</v>
      </c>
      <c r="L161" s="11">
        <f>K161*Předpoklady!$X9</f>
        <v>7313.193216508017</v>
      </c>
      <c r="M161" s="11">
        <f>L161*Předpoklady!$X9</f>
        <v>7671.3439262086704</v>
      </c>
      <c r="N161" s="11">
        <f>M161*Předpoklady!$X9</f>
        <v>8047.0344337871547</v>
      </c>
      <c r="O161" s="11">
        <f>N161*Předpoklady!$X9</f>
        <v>8441.1237198381277</v>
      </c>
      <c r="P161" s="11">
        <f>O161*Předpoklady!$X9</f>
        <v>8854.512832012384</v>
      </c>
      <c r="Q161" s="11">
        <f>P161*Předpoklady!$X9</f>
        <v>9288.1469451765679</v>
      </c>
      <c r="R161" s="11">
        <f>Q161*Předpoklady!$X9</f>
        <v>9743.0175224655595</v>
      </c>
      <c r="S161" s="11">
        <f>R161*Předpoklady!$X9</f>
        <v>10220.164582168589</v>
      </c>
      <c r="T161" s="11">
        <f>S161*Předpoklady!$X9</f>
        <v>10720.679075632081</v>
      </c>
      <c r="U161" s="11">
        <f>T161*Předpoklady!$X9</f>
        <v>11245.705381616097</v>
      </c>
      <c r="V161" s="11">
        <f>U161*Předpoklady!$X9</f>
        <v>11796.443922807468</v>
      </c>
      <c r="W161" s="11">
        <f>V161*Předpoklady!$X9</f>
        <v>12374.153910472036</v>
      </c>
      <c r="X161" s="12">
        <f>W161*Předpoklady!$X9</f>
        <v>12980.156223521386</v>
      </c>
    </row>
    <row r="162" spans="1:24" x14ac:dyDescent="0.2">
      <c r="A162" s="15" t="s">
        <v>5</v>
      </c>
      <c r="B162" s="62">
        <f t="shared" si="60"/>
        <v>5436.7424512743664</v>
      </c>
      <c r="C162" s="11">
        <f>B162*Předpoklady!$X10</f>
        <v>5684.844748600648</v>
      </c>
      <c r="D162" s="11">
        <f>C162*Předpoklady!$X10</f>
        <v>5944.2690370806858</v>
      </c>
      <c r="E162" s="11">
        <f>D162*Předpoklady!$X10</f>
        <v>6215.5319886077559</v>
      </c>
      <c r="F162" s="11">
        <f>E162*Předpoklady!$X10</f>
        <v>6499.1738530696475</v>
      </c>
      <c r="G162" s="11">
        <f>F162*Předpoklady!$X10</f>
        <v>6795.7595343155053</v>
      </c>
      <c r="H162" s="11">
        <f>G162*Předpoklady!$X10</f>
        <v>7105.8797152237357</v>
      </c>
      <c r="I162" s="11">
        <f>H162*Předpoklady!$X10</f>
        <v>7430.1520341116748</v>
      </c>
      <c r="J162" s="11">
        <f>I162*Předpoklady!$X10</f>
        <v>7769.2223148299663</v>
      </c>
      <c r="K162" s="11">
        <f>J162*Předpoklady!$X10</f>
        <v>8123.7658529915188</v>
      </c>
      <c r="L162" s="11">
        <f>K162*Předpoklady!$X10</f>
        <v>8494.4887608967038</v>
      </c>
      <c r="M162" s="11">
        <f>L162*Předpoklady!$X10</f>
        <v>8882.1293738333643</v>
      </c>
      <c r="N162" s="11">
        <f>M162*Předpoklady!$X10</f>
        <v>9287.4597205524315</v>
      </c>
      <c r="O162" s="11">
        <f>N162*Předpoklady!$X10</f>
        <v>9711.2870608477679</v>
      </c>
      <c r="P162" s="11">
        <f>O162*Předpoklady!$X10</f>
        <v>10154.455493302494</v>
      </c>
      <c r="Q162" s="11">
        <f>P162*Předpoklady!$X10</f>
        <v>10617.847636403792</v>
      </c>
      <c r="R162" s="11">
        <f>Q162*Předpoklady!$X10</f>
        <v>11102.386386374325</v>
      </c>
      <c r="S162" s="11">
        <f>R162*Předpoklady!$X10</f>
        <v>11609.036755221179</v>
      </c>
      <c r="T162" s="11">
        <f>S162*Předpoklady!$X10</f>
        <v>12138.807792663001</v>
      </c>
      <c r="U162" s="11">
        <f>T162*Předpoklady!$X10</f>
        <v>12692.75459576307</v>
      </c>
      <c r="V162" s="11">
        <f>U162*Předpoklady!$X10</f>
        <v>13271.980410270688</v>
      </c>
      <c r="W162" s="11">
        <f>V162*Předpoklady!$X10</f>
        <v>13877.638827855972</v>
      </c>
      <c r="X162" s="12">
        <f>W162*Předpoklady!$X10</f>
        <v>14510.936083614044</v>
      </c>
    </row>
    <row r="163" spans="1:24" x14ac:dyDescent="0.2">
      <c r="A163" s="15" t="s">
        <v>6</v>
      </c>
      <c r="B163" s="62">
        <f t="shared" si="60"/>
        <v>7101.62329157968</v>
      </c>
      <c r="C163" s="11">
        <f>B163*Předpoklady!$X11</f>
        <v>7484.3389427614302</v>
      </c>
      <c r="D163" s="11">
        <f>C163*Předpoklady!$X11</f>
        <v>7887.6796346762112</v>
      </c>
      <c r="E163" s="11">
        <f>D163*Předpoklady!$X11</f>
        <v>8312.7568774070987</v>
      </c>
      <c r="F163" s="11">
        <f>E163*Předpoklady!$X11</f>
        <v>8760.7420817510992</v>
      </c>
      <c r="G163" s="11">
        <f>F163*Předpoklady!$X11</f>
        <v>9232.8697873459878</v>
      </c>
      <c r="H163" s="11">
        <f>G163*Předpoklady!$X11</f>
        <v>9730.441064765073</v>
      </c>
      <c r="I163" s="11">
        <f>H163*Předpoklady!$X11</f>
        <v>10254.827100955237</v>
      </c>
      <c r="J163" s="11">
        <f>I163*Předpoklady!$X11</f>
        <v>10807.472977898866</v>
      </c>
      <c r="K163" s="11">
        <f>J163*Předpoklady!$X11</f>
        <v>11389.90165491275</v>
      </c>
      <c r="L163" s="11">
        <f>K163*Předpoklady!$X11</f>
        <v>12003.718165558219</v>
      </c>
      <c r="M163" s="11">
        <f>L163*Předpoklady!$X11</f>
        <v>12650.61404072818</v>
      </c>
      <c r="N163" s="11">
        <f>M163*Předpoklady!$X11</f>
        <v>13332.371970100032</v>
      </c>
      <c r="O163" s="11">
        <f>N163*Předpoklady!$X11</f>
        <v>14050.870714800296</v>
      </c>
      <c r="P163" s="11">
        <f>O163*Předpoklady!$X11</f>
        <v>14808.090284819085</v>
      </c>
      <c r="Q163" s="11">
        <f>P163*Předpoklady!$X11</f>
        <v>15606.117395442136</v>
      </c>
      <c r="R163" s="11">
        <f>Q163*Předpoklady!$X11</f>
        <v>16447.151217736999</v>
      </c>
      <c r="S163" s="11">
        <f>R163*Předpoklady!$X11</f>
        <v>17333.50943894036</v>
      </c>
      <c r="T163" s="11">
        <f>S163*Předpoklady!$X11</f>
        <v>18267.634649447471</v>
      </c>
      <c r="U163" s="11">
        <f>T163*Předpoklady!$X11</f>
        <v>19252.101074004673</v>
      </c>
      <c r="V163" s="11">
        <f>U163*Předpoklady!$X11</f>
        <v>20289.621665654591</v>
      </c>
      <c r="W163" s="11">
        <f>V163*Předpoklady!$X11</f>
        <v>21383.05558198319</v>
      </c>
      <c r="X163" s="12">
        <f>W163*Předpoklady!$X11</f>
        <v>22535.416064271445</v>
      </c>
    </row>
    <row r="164" spans="1:24" x14ac:dyDescent="0.2">
      <c r="A164" s="15" t="s">
        <v>7</v>
      </c>
      <c r="B164" s="62">
        <f t="shared" si="60"/>
        <v>7244.0700064557768</v>
      </c>
      <c r="C164" s="11">
        <f>B164*Předpoklady!$X12</f>
        <v>7598.7997048998441</v>
      </c>
      <c r="D164" s="11">
        <f>C164*Předpoklady!$X12</f>
        <v>7970.8999089914378</v>
      </c>
      <c r="E164" s="11">
        <f>D164*Předpoklady!$X12</f>
        <v>8361.2212226348111</v>
      </c>
      <c r="F164" s="11">
        <f>E164*Předpoklady!$X12</f>
        <v>8770.6559023502414</v>
      </c>
      <c r="G164" s="11">
        <f>F164*Předpoklady!$X12</f>
        <v>9200.1398969312886</v>
      </c>
      <c r="H164" s="11">
        <f>G164*Předpoklady!$X12</f>
        <v>9650.6549869805622</v>
      </c>
      <c r="I164" s="11">
        <f>H164*Předpoklady!$X12</f>
        <v>10123.2310292149</v>
      </c>
      <c r="J164" s="11">
        <f>I164*Předpoklady!$X12</f>
        <v>10618.948310670323</v>
      </c>
      <c r="K164" s="11">
        <f>J164*Předpoklady!$X12</f>
        <v>11138.94001818837</v>
      </c>
      <c r="L164" s="11">
        <f>K164*Předpoklady!$X12</f>
        <v>11684.394828828959</v>
      </c>
      <c r="M164" s="11">
        <f>L164*Předpoklady!$X12</f>
        <v>12256.559627131315</v>
      </c>
      <c r="N164" s="11">
        <f>M164*Předpoklady!$X12</f>
        <v>12856.742355434517</v>
      </c>
      <c r="O164" s="11">
        <f>N164*Předpoklady!$X12</f>
        <v>13486.315003773361</v>
      </c>
      <c r="P164" s="11">
        <f>O164*Předpoklady!$X12</f>
        <v>14146.7167461843</v>
      </c>
      <c r="Q164" s="11">
        <f>P164*Předpoklady!$X12</f>
        <v>14839.457230590913</v>
      </c>
      <c r="R164" s="11">
        <f>Q164*Předpoklady!$X12</f>
        <v>15566.120029789427</v>
      </c>
      <c r="S164" s="11">
        <f>R164*Předpoklady!$X12</f>
        <v>16328.366261423089</v>
      </c>
      <c r="T164" s="11">
        <f>S164*Předpoklady!$X12</f>
        <v>17127.938385220488</v>
      </c>
      <c r="U164" s="11">
        <f>T164*Předpoklady!$X12</f>
        <v>17966.664186178125</v>
      </c>
      <c r="V164" s="11">
        <f>U164*Předpoklady!$X12</f>
        <v>18846.460952792611</v>
      </c>
      <c r="W164" s="11">
        <f>V164*Předpoklady!$X12</f>
        <v>19769.339859893746</v>
      </c>
      <c r="X164" s="12">
        <f>W164*Předpoklady!$X12</f>
        <v>20737.410566097402</v>
      </c>
    </row>
    <row r="165" spans="1:24" x14ac:dyDescent="0.2">
      <c r="A165" s="15" t="s">
        <v>8</v>
      </c>
      <c r="B165" s="62">
        <f t="shared" si="60"/>
        <v>7388.9756561328277</v>
      </c>
      <c r="C165" s="11">
        <f>B165*Předpoklady!$X13</f>
        <v>7737.5555871504448</v>
      </c>
      <c r="D165" s="11">
        <f>C165*Předpoklady!$X13</f>
        <v>8102.5800125016431</v>
      </c>
      <c r="E165" s="11">
        <f>D165*Předpoklady!$X13</f>
        <v>8484.8247123442125</v>
      </c>
      <c r="F165" s="11">
        <f>E165*Předpoklady!$X13</f>
        <v>8885.1020647903097</v>
      </c>
      <c r="G165" s="11">
        <f>F165*Předpoklady!$X13</f>
        <v>9304.2627724397462</v>
      </c>
      <c r="H165" s="11">
        <f>G165*Předpoklady!$X13</f>
        <v>9743.1976703636446</v>
      </c>
      <c r="I165" s="11">
        <f>H165*Předpoklady!$X13</f>
        <v>10202.839619380957</v>
      </c>
      <c r="J165" s="11">
        <f>I165*Předpoklady!$X13</f>
        <v>10684.165488651583</v>
      </c>
      <c r="K165" s="11">
        <f>J165*Předpoklady!$X13</f>
        <v>11188.198231799657</v>
      </c>
      <c r="L165" s="11">
        <f>K165*Předpoklady!$X13</f>
        <v>11716.009060979366</v>
      </c>
      <c r="M165" s="11">
        <f>L165*Předpoklady!$X13</f>
        <v>12268.719723503782</v>
      </c>
      <c r="N165" s="11">
        <f>M165*Předpoklady!$X13</f>
        <v>12847.504885875218</v>
      </c>
      <c r="O165" s="11">
        <f>N165*Předpoklady!$X13</f>
        <v>13453.594630283813</v>
      </c>
      <c r="P165" s="11">
        <f>O165*Předpoklady!$X13</f>
        <v>14088.277068880145</v>
      </c>
      <c r="Q165" s="11">
        <f>P165*Předpoklady!$X13</f>
        <v>14752.901081377911</v>
      </c>
      <c r="R165" s="11">
        <f>Q165*Předpoklady!$X13</f>
        <v>15448.879181804879</v>
      </c>
      <c r="S165" s="11">
        <f>R165*Předpoklady!$X13</f>
        <v>16177.690520494751</v>
      </c>
      <c r="T165" s="11">
        <f>S165*Předpoklady!$X13</f>
        <v>16940.884027700027</v>
      </c>
      <c r="U165" s="11">
        <f>T165*Předpoklady!$X13</f>
        <v>17740.081705506935</v>
      </c>
      <c r="V165" s="11">
        <f>U165*Předpoklady!$X13</f>
        <v>18576.982075048676</v>
      </c>
      <c r="W165" s="11">
        <f>V165*Předpoklady!$X13</f>
        <v>19453.363786343296</v>
      </c>
      <c r="X165" s="12">
        <f>W165*Předpoklady!$X13</f>
        <v>20371.089398428092</v>
      </c>
    </row>
    <row r="166" spans="1:24" x14ac:dyDescent="0.2">
      <c r="A166" s="15" t="s">
        <v>9</v>
      </c>
      <c r="B166" s="62">
        <f t="shared" si="60"/>
        <v>7542.8164093264204</v>
      </c>
      <c r="C166" s="11">
        <f>B166*Předpoklady!$X14</f>
        <v>7895.4042528244881</v>
      </c>
      <c r="D166" s="11">
        <f>C166*Předpoklady!$X14</f>
        <v>8264.4737632008455</v>
      </c>
      <c r="E166" s="11">
        <f>D166*Předpoklady!$X14</f>
        <v>8650.7953735492501</v>
      </c>
      <c r="F166" s="11">
        <f>E166*Předpoklady!$X14</f>
        <v>9055.1755307450931</v>
      </c>
      <c r="G166" s="11">
        <f>F166*Předpoklady!$X14</f>
        <v>9478.4583789043263</v>
      </c>
      <c r="H166" s="11">
        <f>G166*Předpoklady!$X14</f>
        <v>9921.5275215354286</v>
      </c>
      <c r="I166" s="11">
        <f>H166*Předpoklady!$X14</f>
        <v>10385.307866062905</v>
      </c>
      <c r="J166" s="11">
        <f>I166*Předpoklady!$X14</f>
        <v>10870.767554572763</v>
      </c>
      <c r="K166" s="11">
        <f>J166*Předpoklady!$X14</f>
        <v>11378.919984810405</v>
      </c>
      <c r="L166" s="11">
        <f>K166*Předpoklady!$X14</f>
        <v>11910.825925649771</v>
      </c>
      <c r="M166" s="11">
        <f>L166*Předpoklady!$X14</f>
        <v>12467.595731449772</v>
      </c>
      <c r="N166" s="11">
        <f>M166*Předpoklady!$X14</f>
        <v>13050.391659920495</v>
      </c>
      <c r="O166" s="11">
        <f>N166*Předpoklady!$X14</f>
        <v>13660.430298337713</v>
      </c>
      <c r="P166" s="11">
        <f>O166*Předpoklady!$X14</f>
        <v>14298.985103170446</v>
      </c>
      <c r="Q166" s="11">
        <f>P166*Předpoklady!$X14</f>
        <v>14967.389058423028</v>
      </c>
      <c r="R166" s="11">
        <f>Q166*Předpoklady!$X14</f>
        <v>15667.037458240999</v>
      </c>
      <c r="S166" s="11">
        <f>R166*Předpoklady!$X14</f>
        <v>16399.390819589476</v>
      </c>
      <c r="T166" s="11">
        <f>S166*Předpoklady!$X14</f>
        <v>17165.977931084271</v>
      </c>
      <c r="U166" s="11">
        <f>T166*Předpoklady!$X14</f>
        <v>17968.399044340153</v>
      </c>
      <c r="V166" s="11">
        <f>U166*Předpoklady!$X14</f>
        <v>18808.329214498226</v>
      </c>
      <c r="W166" s="11">
        <f>V166*Předpoklady!$X14</f>
        <v>19687.521796905763</v>
      </c>
      <c r="X166" s="12">
        <f>W166*Předpoklady!$X14</f>
        <v>20607.812107247824</v>
      </c>
    </row>
    <row r="167" spans="1:24" x14ac:dyDescent="0.2">
      <c r="A167" s="15" t="s">
        <v>10</v>
      </c>
      <c r="B167" s="62">
        <f t="shared" si="60"/>
        <v>6632.554853146853</v>
      </c>
      <c r="C167" s="11">
        <f>B167*Předpoklady!$X15</f>
        <v>6893.8023960475111</v>
      </c>
      <c r="D167" s="11">
        <f>C167*Předpoklady!$X15</f>
        <v>7165.340133327677</v>
      </c>
      <c r="E167" s="11">
        <f>D167*Předpoklady!$X15</f>
        <v>7447.5733821022695</v>
      </c>
      <c r="F167" s="11">
        <f>E167*Předpoklady!$X15</f>
        <v>7740.9234243900364</v>
      </c>
      <c r="G167" s="11">
        <f>F167*Předpoklady!$X15</f>
        <v>8045.8281359499497</v>
      </c>
      <c r="H167" s="11">
        <f>G167*Předpoklady!$X15</f>
        <v>8362.7426398866373</v>
      </c>
      <c r="I167" s="11">
        <f>H167*Předpoklady!$X15</f>
        <v>8692.1399860004622</v>
      </c>
      <c r="J167" s="11">
        <f>I167*Předpoklady!$X15</f>
        <v>9034.5118568963044</v>
      </c>
      <c r="K167" s="11">
        <f>J167*Předpoklady!$X15</f>
        <v>9390.3693019050243</v>
      </c>
      <c r="L167" s="11">
        <f>K167*Předpoklady!$X15</f>
        <v>9760.2434999131292</v>
      </c>
      <c r="M167" s="11">
        <f>L167*Předpoklady!$X15</f>
        <v>10144.686552239284</v>
      </c>
      <c r="N167" s="11">
        <f>M167*Předpoklady!$X15</f>
        <v>10544.272306741173</v>
      </c>
      <c r="O167" s="11">
        <f>N167*Předpoklady!$X15</f>
        <v>10959.597214382853</v>
      </c>
      <c r="P167" s="11">
        <f>O167*Předpoklady!$X15</f>
        <v>11391.281219541132</v>
      </c>
      <c r="Q167" s="11">
        <f>P167*Předpoklady!$X15</f>
        <v>11839.968685379967</v>
      </c>
      <c r="R167" s="11">
        <f>Q167*Předpoklady!$X15</f>
        <v>12306.329355674112</v>
      </c>
      <c r="S167" s="11">
        <f>R167*Předpoklady!$X15</f>
        <v>12791.059354517729</v>
      </c>
      <c r="T167" s="11">
        <f>S167*Předpoklady!$X15</f>
        <v>13294.8822254102</v>
      </c>
      <c r="U167" s="11">
        <f>T167*Předpoklady!$X15</f>
        <v>13818.550011270145</v>
      </c>
      <c r="V167" s="11">
        <f>U167*Předpoklady!$X15</f>
        <v>14362.844376989769</v>
      </c>
      <c r="W167" s="11">
        <f>V167*Předpoklady!$X15</f>
        <v>14928.577776205131</v>
      </c>
      <c r="X167" s="12">
        <f>W167*Předpoklady!$X15</f>
        <v>15516.594664023942</v>
      </c>
    </row>
    <row r="168" spans="1:24" x14ac:dyDescent="0.2">
      <c r="A168" s="15" t="s">
        <v>11</v>
      </c>
      <c r="B168" s="62">
        <f t="shared" si="60"/>
        <v>6203.3015320566165</v>
      </c>
      <c r="C168" s="11">
        <f>B168*Předpoklady!$X16</f>
        <v>6439.3925503846958</v>
      </c>
      <c r="D168" s="11">
        <f>C168*Předpoklady!$X16</f>
        <v>6684.4689402358499</v>
      </c>
      <c r="E168" s="11">
        <f>D168*Předpoklady!$X16</f>
        <v>6938.8726752352495</v>
      </c>
      <c r="F168" s="11">
        <f>E168*Předpoklady!$X16</f>
        <v>7202.9587441583008</v>
      </c>
      <c r="G168" s="11">
        <f>F168*Předpoklady!$X16</f>
        <v>7477.0956462733402</v>
      </c>
      <c r="H168" s="11">
        <f>G168*Předpoklady!$X16</f>
        <v>7761.6659055365344</v>
      </c>
      <c r="I168" s="11">
        <f>H168*Předpoklady!$X16</f>
        <v>8057.0666043564943</v>
      </c>
      <c r="J168" s="11">
        <f>I168*Předpoklady!$X16</f>
        <v>8363.7099376733968</v>
      </c>
      <c r="K168" s="11">
        <f>J168*Předpoklady!$X16</f>
        <v>8682.0237881257599</v>
      </c>
      <c r="L168" s="11">
        <f>K168*Předpoklady!$X16</f>
        <v>9012.4523231074618</v>
      </c>
      <c r="M168" s="11">
        <f>L168*Předpoklady!$X16</f>
        <v>9355.4566145481003</v>
      </c>
      <c r="N168" s="11">
        <f>M168*Předpoklady!$X16</f>
        <v>9711.5152822815307</v>
      </c>
      <c r="O168" s="11">
        <f>N168*Předpoklady!$X16</f>
        <v>10081.125161900329</v>
      </c>
      <c r="P168" s="11">
        <f>O168*Předpoklady!$X16</f>
        <v>10464.801998028073</v>
      </c>
      <c r="Q168" s="11">
        <f>P168*Předpoklady!$X16</f>
        <v>10863.081163976833</v>
      </c>
      <c r="R168" s="11">
        <f>Q168*Předpoklady!$X16</f>
        <v>11276.518408794043</v>
      </c>
      <c r="S168" s="11">
        <f>R168*Předpoklady!$X16</f>
        <v>11705.690632741196</v>
      </c>
      <c r="T168" s="11">
        <f>S168*Předpoklady!$X16</f>
        <v>12151.19669228641</v>
      </c>
      <c r="U168" s="11">
        <f>T168*Předpoklady!$X16</f>
        <v>12613.658235734159</v>
      </c>
      <c r="V168" s="11">
        <f>U168*Předpoklady!$X16</f>
        <v>13093.720570658179</v>
      </c>
      <c r="W168" s="11">
        <f>V168*Předpoklady!$X16</f>
        <v>13592.053564347932</v>
      </c>
      <c r="X168" s="12">
        <f>W168*Předpoklady!$X16</f>
        <v>14109.352578525117</v>
      </c>
    </row>
    <row r="169" spans="1:24" x14ac:dyDescent="0.2">
      <c r="A169" s="15" t="s">
        <v>12</v>
      </c>
      <c r="B169" s="62">
        <f t="shared" si="60"/>
        <v>6115.2705331991929</v>
      </c>
      <c r="C169" s="11">
        <f>B169*Předpoklady!$X17</f>
        <v>6254.6668899751094</v>
      </c>
      <c r="D169" s="11">
        <f>C169*Předpoklady!$X17</f>
        <v>6397.2407585515111</v>
      </c>
      <c r="E169" s="11">
        <f>D169*Předpoklady!$X17</f>
        <v>6543.0645696681659</v>
      </c>
      <c r="F169" s="11">
        <f>E169*Předpoklady!$X17</f>
        <v>6692.2124051089259</v>
      </c>
      <c r="G169" s="11">
        <f>F169*Předpoklady!$X17</f>
        <v>6844.7600353369462</v>
      </c>
      <c r="H169" s="11">
        <f>G169*Předpoklady!$X17</f>
        <v>7000.7849579877866</v>
      </c>
      <c r="I169" s="11">
        <f>H169*Předpoklady!$X17</f>
        <v>7160.3664372399571</v>
      </c>
      <c r="J169" s="11">
        <f>I169*Předpoklady!$X17</f>
        <v>7323.58554408291</v>
      </c>
      <c r="K169" s="11">
        <f>J169*Předpoklady!$X17</f>
        <v>7490.5251975029287</v>
      </c>
      <c r="L169" s="11">
        <f>K169*Předpoklady!$X17</f>
        <v>7661.2702066078436</v>
      </c>
      <c r="M169" s="11">
        <f>L169*Předpoklady!$X17</f>
        <v>7835.9073137119685</v>
      </c>
      <c r="N169" s="11">
        <f>M169*Předpoklady!$X17</f>
        <v>8014.5252384031555</v>
      </c>
      <c r="O169" s="11">
        <f>N169*Předpoklady!$X17</f>
        <v>8197.2147226143425</v>
      </c>
      <c r="P169" s="11">
        <f>O169*Předpoklady!$X17</f>
        <v>8384.0685767225041</v>
      </c>
      <c r="Q169" s="11">
        <f>P169*Předpoklady!$X17</f>
        <v>8575.1817266984144</v>
      </c>
      <c r="R169" s="11">
        <f>Q169*Předpoklady!$X17</f>
        <v>8770.6512623311792</v>
      </c>
      <c r="S169" s="11">
        <f>R169*Předpoklady!$X17</f>
        <v>8970.5764865520377</v>
      </c>
      <c r="T169" s="11">
        <f>S169*Předpoklady!$X17</f>
        <v>9175.0589658824956</v>
      </c>
      <c r="U169" s="11">
        <f>T169*Předpoklady!$X17</f>
        <v>9384.2025820323997</v>
      </c>
      <c r="V169" s="11">
        <f>U169*Předpoklady!$X17</f>
        <v>9598.1135846741945</v>
      </c>
      <c r="W169" s="11">
        <f>V169*Předpoklady!$X17</f>
        <v>9816.9006454201517</v>
      </c>
      <c r="X169" s="12">
        <f>W169*Předpoklady!$X17</f>
        <v>10040.674913029996</v>
      </c>
    </row>
    <row r="170" spans="1:24" x14ac:dyDescent="0.2">
      <c r="A170" s="15" t="s">
        <v>13</v>
      </c>
      <c r="B170" s="62">
        <f t="shared" si="60"/>
        <v>5627.1286551264957</v>
      </c>
      <c r="C170" s="11">
        <f>B170*Předpoklady!$X18</f>
        <v>5798.0975601629571</v>
      </c>
      <c r="D170" s="11">
        <f>C170*Předpoklady!$X18</f>
        <v>5974.2610090388835</v>
      </c>
      <c r="E170" s="11">
        <f>D170*Předpoklady!$X18</f>
        <v>6155.7768274459959</v>
      </c>
      <c r="F170" s="11">
        <f>E170*Předpoklady!$X18</f>
        <v>6342.8076362899428</v>
      </c>
      <c r="G170" s="11">
        <f>F170*Předpoklady!$X18</f>
        <v>6535.5209973831625</v>
      </c>
      <c r="H170" s="11">
        <f>G170*Předpoklady!$X18</f>
        <v>6734.0895635643246</v>
      </c>
      <c r="I170" s="11">
        <f>H170*Předpoklady!$X18</f>
        <v>6938.6912333788514</v>
      </c>
      <c r="J170" s="11">
        <f>I170*Předpoklady!$X18</f>
        <v>7149.5093104590896</v>
      </c>
      <c r="K170" s="11">
        <f>J170*Předpoklady!$X18</f>
        <v>7366.7326677469273</v>
      </c>
      <c r="L170" s="11">
        <f>K170*Předpoklady!$X18</f>
        <v>7590.5559167059837</v>
      </c>
      <c r="M170" s="11">
        <f>L170*Předpoklady!$X18</f>
        <v>7821.1795816749664</v>
      </c>
      <c r="N170" s="11">
        <f>M170*Předpoklady!$X18</f>
        <v>8058.8102795184004</v>
      </c>
      <c r="O170" s="11">
        <f>N170*Předpoklady!$X18</f>
        <v>8303.6609047356887</v>
      </c>
      <c r="P170" s="11">
        <f>O170*Předpoklady!$X18</f>
        <v>8555.9508201943245</v>
      </c>
      <c r="Q170" s="11">
        <f>P170*Předpoklady!$X18</f>
        <v>8815.9060536581583</v>
      </c>
      <c r="R170" s="11">
        <f>Q170*Předpoklady!$X18</f>
        <v>9083.7595002867674</v>
      </c>
      <c r="S170" s="11">
        <f>R170*Předpoklady!$X18</f>
        <v>9359.7511312873685</v>
      </c>
      <c r="T170" s="11">
        <f>S170*Předpoklady!$X18</f>
        <v>9644.128208906186</v>
      </c>
      <c r="U170" s="11">
        <f>T170*Předpoklady!$X18</f>
        <v>9937.1455079519055</v>
      </c>
      <c r="V170" s="11">
        <f>U170*Předpoklady!$X18</f>
        <v>10239.065544049665</v>
      </c>
      <c r="W170" s="11">
        <f>V170*Předpoklady!$X18</f>
        <v>10550.15880883008</v>
      </c>
      <c r="X170" s="12">
        <f>W170*Předpoklady!$X18</f>
        <v>10870.704012264016</v>
      </c>
    </row>
    <row r="171" spans="1:24" x14ac:dyDescent="0.2">
      <c r="A171" s="15" t="s">
        <v>14</v>
      </c>
      <c r="B171" s="62">
        <f t="shared" si="60"/>
        <v>5193.934328063242</v>
      </c>
      <c r="C171" s="11">
        <f>B171*Předpoklady!$X19</f>
        <v>5354.0891834070771</v>
      </c>
      <c r="D171" s="11">
        <f>C171*Předpoklady!$X19</f>
        <v>5519.1824103340141</v>
      </c>
      <c r="E171" s="11">
        <f>D171*Předpoklady!$X19</f>
        <v>5689.3662834275519</v>
      </c>
      <c r="F171" s="11">
        <f>E171*Předpoklady!$X19</f>
        <v>5864.797772654756</v>
      </c>
      <c r="G171" s="11">
        <f>F171*Předpoklady!$X19</f>
        <v>6045.6386881483131</v>
      </c>
      <c r="H171" s="11">
        <f>G171*Předpoklady!$X19</f>
        <v>6232.0558294529346</v>
      </c>
      <c r="I171" s="11">
        <f>H171*Předpoklady!$X19</f>
        <v>6424.2211393737707</v>
      </c>
      <c r="J171" s="11">
        <f>I171*Předpoklady!$X19</f>
        <v>6622.3118625687384</v>
      </c>
      <c r="K171" s="11">
        <f>J171*Předpoklady!$X19</f>
        <v>6826.5107090310394</v>
      </c>
      <c r="L171" s="11">
        <f>K171*Předpoklady!$X19</f>
        <v>7037.0060226126589</v>
      </c>
      <c r="M171" s="11">
        <f>L171*Předpoklady!$X19</f>
        <v>7253.9919547442805</v>
      </c>
      <c r="N171" s="11">
        <f>M171*Předpoklady!$X19</f>
        <v>7477.6686435118536</v>
      </c>
      <c r="O171" s="11">
        <f>N171*Předpoklady!$X19</f>
        <v>7708.2423982549835</v>
      </c>
      <c r="P171" s="11">
        <f>O171*Předpoklady!$X19</f>
        <v>7945.9258898574044</v>
      </c>
      <c r="Q171" s="11">
        <f>P171*Předpoklady!$X19</f>
        <v>8190.9383469050617</v>
      </c>
      <c r="R171" s="11">
        <f>Q171*Předpoklady!$X19</f>
        <v>8443.505757892719</v>
      </c>
      <c r="S171" s="11">
        <f>R171*Předpoklady!$X19</f>
        <v>8703.8610796656067</v>
      </c>
      <c r="T171" s="11">
        <f>S171*Předpoklady!$X19</f>
        <v>8972.2444522883561</v>
      </c>
      <c r="U171" s="11">
        <f>T171*Předpoklady!$X19</f>
        <v>9248.9034205394219</v>
      </c>
      <c r="V171" s="11">
        <f>U171*Předpoklady!$X19</f>
        <v>9534.0931622352782</v>
      </c>
      <c r="W171" s="11">
        <f>V171*Předpoklady!$X19</f>
        <v>9828.0767235949806</v>
      </c>
      <c r="X171" s="12">
        <f>W171*Předpoklady!$X19</f>
        <v>10131.125261862195</v>
      </c>
    </row>
    <row r="172" spans="1:24" x14ac:dyDescent="0.2">
      <c r="A172" s="15" t="s">
        <v>15</v>
      </c>
      <c r="B172" s="62">
        <f t="shared" si="60"/>
        <v>4080.2694143167028</v>
      </c>
      <c r="C172" s="11">
        <f>B172*Předpoklady!$X20</f>
        <v>4240.7406068385271</v>
      </c>
      <c r="D172" s="11">
        <f>C172*Předpoklady!$X20</f>
        <v>4407.522903117133</v>
      </c>
      <c r="E172" s="11">
        <f>D172*Předpoklady!$X20</f>
        <v>4580.86450988672</v>
      </c>
      <c r="F172" s="11">
        <f>E172*Předpoklady!$X20</f>
        <v>4761.0233954993073</v>
      </c>
      <c r="G172" s="11">
        <f>F172*Předpoklady!$X20</f>
        <v>4948.2676738352811</v>
      </c>
      <c r="H172" s="11">
        <f>G172*Předpoklady!$X20</f>
        <v>5142.8760033125918</v>
      </c>
      <c r="I172" s="11">
        <f>H172*Předpoklady!$X20</f>
        <v>5345.1380015884215</v>
      </c>
      <c r="J172" s="11">
        <f>I172*Předpoklady!$X20</f>
        <v>5555.3546765704714</v>
      </c>
      <c r="K172" s="11">
        <f>J172*Předpoklady!$X20</f>
        <v>5773.8388743793175</v>
      </c>
      <c r="L172" s="11">
        <f>K172*Předpoklady!$X20</f>
        <v>6000.9157449284839</v>
      </c>
      <c r="M172" s="11">
        <f>L172*Předpoklady!$X20</f>
        <v>6236.9232258151169</v>
      </c>
      <c r="N172" s="11">
        <f>M172*Předpoklady!$X20</f>
        <v>6482.2125452413975</v>
      </c>
      <c r="O172" s="11">
        <f>N172*Předpoklady!$X20</f>
        <v>6737.1487447151303</v>
      </c>
      <c r="P172" s="11">
        <f>O172*Předpoklady!$X20</f>
        <v>7002.1112223074088</v>
      </c>
      <c r="Q172" s="11">
        <f>P172*Předpoklady!$X20</f>
        <v>7277.4942972758263</v>
      </c>
      <c r="R172" s="11">
        <f>Q172*Předpoklady!$X20</f>
        <v>7563.7077968935209</v>
      </c>
      <c r="S172" s="11">
        <f>R172*Předpoklady!$X20</f>
        <v>7861.1776663573692</v>
      </c>
      <c r="T172" s="11">
        <f>S172*Předpoklady!$X20</f>
        <v>8170.3466026829992</v>
      </c>
      <c r="U172" s="11">
        <f>T172*Předpoklady!$X20</f>
        <v>8491.6747135299975</v>
      </c>
      <c r="V172" s="11">
        <f>U172*Předpoklady!$X20</f>
        <v>8825.6402019377711</v>
      </c>
      <c r="W172" s="11">
        <f>V172*Předpoklady!$X20</f>
        <v>9172.7400779910968</v>
      </c>
      <c r="X172" s="12">
        <f>W172*Předpoklady!$X20</f>
        <v>9533.4908984744688</v>
      </c>
    </row>
    <row r="173" spans="1:24" x14ac:dyDescent="0.2">
      <c r="A173" s="15" t="s">
        <v>16</v>
      </c>
      <c r="B173" s="62">
        <f t="shared" si="60"/>
        <v>3499.6616580310879</v>
      </c>
      <c r="C173" s="11">
        <f>B173*Předpoklady!$X21</f>
        <v>3639.3865804913062</v>
      </c>
      <c r="D173" s="11">
        <f>C173*Předpoklady!$X21</f>
        <v>3784.690057641722</v>
      </c>
      <c r="E173" s="11">
        <f>D173*Předpoklady!$X21</f>
        <v>3935.7948147620032</v>
      </c>
      <c r="F173" s="11">
        <f>E173*Předpoklady!$X21</f>
        <v>4092.9324694978441</v>
      </c>
      <c r="G173" s="11">
        <f>F173*Předpoklady!$X21</f>
        <v>4256.3438868910434</v>
      </c>
      <c r="H173" s="11">
        <f>G173*Předpoklady!$X21</f>
        <v>4426.2795485842553</v>
      </c>
      <c r="I173" s="11">
        <f>H173*Předpoklady!$X21</f>
        <v>4602.9999367663322</v>
      </c>
      <c r="J173" s="11">
        <f>I173*Předpoklady!$X21</f>
        <v>4786.7759334467955</v>
      </c>
      <c r="K173" s="11">
        <f>J173*Předpoklady!$X21</f>
        <v>4977.8892356714387</v>
      </c>
      <c r="L173" s="11">
        <f>K173*Předpoklady!$X21</f>
        <v>5176.6327873155296</v>
      </c>
      <c r="M173" s="11">
        <f>L173*Předpoklady!$X21</f>
        <v>5383.3112281164658</v>
      </c>
      <c r="N173" s="11">
        <f>M173*Předpoklady!$X21</f>
        <v>5598.2413606341834</v>
      </c>
      <c r="O173" s="11">
        <f>N173*Předpoklady!$X21</f>
        <v>5821.7526358550776</v>
      </c>
      <c r="P173" s="11">
        <f>O173*Předpoklady!$X21</f>
        <v>6054.1876581837978</v>
      </c>
      <c r="Q173" s="11">
        <f>P173*Předpoklady!$X21</f>
        <v>6295.9027105969662</v>
      </c>
      <c r="R173" s="11">
        <f>Q173*Předpoklady!$X21</f>
        <v>6547.2683007638043</v>
      </c>
      <c r="S173" s="11">
        <f>R173*Předpoklady!$X21</f>
        <v>6808.6697289707654</v>
      </c>
      <c r="T173" s="11">
        <f>S173*Předpoklady!$X21</f>
        <v>7080.5076787207136</v>
      </c>
      <c r="U173" s="11">
        <f>T173*Předpoklady!$X21</f>
        <v>7363.1988309119297</v>
      </c>
      <c r="V173" s="11">
        <f>U173*Předpoklady!$X21</f>
        <v>7657.1765025383793</v>
      </c>
      <c r="W173" s="11">
        <f>V173*Předpoklady!$X21</f>
        <v>7962.8913108902543</v>
      </c>
      <c r="X173" s="12">
        <f>W173*Předpoklady!$X21</f>
        <v>8280.8118642729041</v>
      </c>
    </row>
    <row r="174" spans="1:24" x14ac:dyDescent="0.2">
      <c r="A174" s="15" t="s">
        <v>17</v>
      </c>
      <c r="B174" s="62">
        <f t="shared" si="60"/>
        <v>2765.653440000001</v>
      </c>
      <c r="C174" s="11">
        <f>B174*Předpoklady!$X22</f>
        <v>2887.7395477284313</v>
      </c>
      <c r="D174" s="11">
        <f>C174*Předpoklady!$X22</f>
        <v>3015.2149849674593</v>
      </c>
      <c r="E174" s="11">
        <f>D174*Předpoklady!$X22</f>
        <v>3148.3176565296326</v>
      </c>
      <c r="F174" s="11">
        <f>E174*Předpoklady!$X22</f>
        <v>3287.2959692203203</v>
      </c>
      <c r="G174" s="11">
        <f>F174*Předpoklady!$X22</f>
        <v>3432.4092954342755</v>
      </c>
      <c r="H174" s="11">
        <f>G174*Předpoklady!$X22</f>
        <v>3583.9284572170527</v>
      </c>
      <c r="I174" s="11">
        <f>H174*Předpoklady!$X22</f>
        <v>3742.1362316946779</v>
      </c>
      <c r="J174" s="11">
        <f>I174*Předpoklady!$X22</f>
        <v>3907.3278788148386</v>
      </c>
      <c r="K174" s="11">
        <f>J174*Předpoklady!$X22</f>
        <v>4079.8116923845128</v>
      </c>
      <c r="L174" s="11">
        <f>K174*Předpoklady!$X22</f>
        <v>4259.9095754324208</v>
      </c>
      <c r="M174" s="11">
        <f>L174*Předpoklady!$X22</f>
        <v>4447.9576409700949</v>
      </c>
      <c r="N174" s="11">
        <f>M174*Předpoklady!$X22</f>
        <v>4644.3068392727464</v>
      </c>
      <c r="O174" s="11">
        <f>N174*Předpoklady!$X22</f>
        <v>4849.3236128506169</v>
      </c>
      <c r="P174" s="11">
        <f>O174*Předpoklady!$X22</f>
        <v>5063.3905803331736</v>
      </c>
      <c r="Q174" s="11">
        <f>P174*Předpoklady!$X22</f>
        <v>5286.9072505424665</v>
      </c>
      <c r="R174" s="11">
        <f>Q174*Předpoklady!$X22</f>
        <v>5520.2907680883045</v>
      </c>
      <c r="S174" s="11">
        <f>R174*Předpoklady!$X22</f>
        <v>5763.9766918767491</v>
      </c>
      <c r="T174" s="11">
        <f>S174*Předpoklady!$X22</f>
        <v>6018.4198079848275</v>
      </c>
      <c r="U174" s="11">
        <f>T174*Předpoklady!$X22</f>
        <v>6284.0949784185295</v>
      </c>
      <c r="V174" s="11">
        <f>U174*Předpoklady!$X22</f>
        <v>6561.4980273380979</v>
      </c>
      <c r="W174" s="11">
        <f>V174*Předpoklady!$X22</f>
        <v>6851.1466664045611</v>
      </c>
      <c r="X174" s="12">
        <f>W174*Předpoklady!$X22</f>
        <v>7153.5814609744639</v>
      </c>
    </row>
    <row r="175" spans="1:24" x14ac:dyDescent="0.2">
      <c r="A175" s="15" t="s">
        <v>18</v>
      </c>
      <c r="B175" s="62">
        <f t="shared" si="60"/>
        <v>2646.7165562913897</v>
      </c>
      <c r="C175" s="11">
        <f>B175*Předpoklady!$X23</f>
        <v>2775.9026263157052</v>
      </c>
      <c r="D175" s="11">
        <f>C175*Předpoklady!$X23</f>
        <v>2911.3942603599598</v>
      </c>
      <c r="E175" s="11">
        <f>D175*Předpoklady!$X23</f>
        <v>3053.4992326106585</v>
      </c>
      <c r="F175" s="11">
        <f>E175*Předpoklady!$X23</f>
        <v>3202.5403396931524</v>
      </c>
      <c r="G175" s="11">
        <f>F175*Předpoklady!$X23</f>
        <v>3358.8561339159419</v>
      </c>
      <c r="H175" s="11">
        <f>G175*Předpoklady!$X23</f>
        <v>3522.8016923045884</v>
      </c>
      <c r="I175" s="11">
        <f>H175*Předpoklady!$X23</f>
        <v>3694.7494231721225</v>
      </c>
      <c r="J175" s="11">
        <f>I175*Předpoklady!$X23</f>
        <v>3875.0899120581053</v>
      </c>
      <c r="K175" s="11">
        <f>J175*Předpoklady!$X23</f>
        <v>4064.232808957921</v>
      </c>
      <c r="L175" s="11">
        <f>K175*Předpoklady!$X23</f>
        <v>4262.6077588576773</v>
      </c>
      <c r="M175" s="11">
        <f>L175*Předpoklady!$X23</f>
        <v>4470.6653776884532</v>
      </c>
      <c r="N175" s="11">
        <f>M175*Předpoklady!$X23</f>
        <v>4688.8782759168189</v>
      </c>
      <c r="O175" s="11">
        <f>N175*Předpoklady!$X23</f>
        <v>4917.7421320967378</v>
      </c>
      <c r="P175" s="11">
        <f>O175*Předpoklady!$X23</f>
        <v>5157.7768188214741</v>
      </c>
      <c r="Q175" s="11">
        <f>P175*Předpoklady!$X23</f>
        <v>5409.527583633143</v>
      </c>
      <c r="R175" s="11">
        <f>Q175*Předpoklady!$X23</f>
        <v>5673.5662875723792</v>
      </c>
      <c r="S175" s="11">
        <f>R175*Předpoklady!$X23</f>
        <v>5950.4927041815436</v>
      </c>
      <c r="T175" s="11">
        <f>S175*Předpoklady!$X23</f>
        <v>6240.9358819121871</v>
      </c>
      <c r="U175" s="11">
        <f>T175*Předpoklady!$X23</f>
        <v>6545.5555730315446</v>
      </c>
      <c r="V175" s="11">
        <f>U175*Předpoklady!$X23</f>
        <v>6865.0437322738626</v>
      </c>
      <c r="W175" s="11">
        <f>V175*Předpoklady!$X23</f>
        <v>7200.1260886408063</v>
      </c>
      <c r="X175" s="12">
        <f>W175*Předpoklady!$X23</f>
        <v>7551.5637939213439</v>
      </c>
    </row>
    <row r="176" spans="1:24" x14ac:dyDescent="0.2">
      <c r="A176" s="15" t="s">
        <v>19</v>
      </c>
      <c r="B176" s="62">
        <f t="shared" si="60"/>
        <v>2685.24</v>
      </c>
      <c r="C176" s="11">
        <f>B176*Předpoklady!$X24</f>
        <v>2816.3063969088425</v>
      </c>
      <c r="D176" s="11">
        <f>C176*Předpoklady!$X24</f>
        <v>2953.7701364755731</v>
      </c>
      <c r="E176" s="11">
        <f>D176*Předpoklady!$X24</f>
        <v>3097.9434725962901</v>
      </c>
      <c r="F176" s="11">
        <f>E176*Předpoklady!$X24</f>
        <v>3249.1539002602844</v>
      </c>
      <c r="G176" s="11">
        <f>F176*Předpoklady!$X24</f>
        <v>3407.7448994668471</v>
      </c>
      <c r="H176" s="11">
        <f>G176*Předpoklady!$X24</f>
        <v>3574.0767154526088</v>
      </c>
      <c r="I176" s="11">
        <f>H176*Předpoklady!$X24</f>
        <v>3748.5271770017312</v>
      </c>
      <c r="J176" s="11">
        <f>I176*Předpoklady!$X24</f>
        <v>3931.4925546977634</v>
      </c>
      <c r="K176" s="11">
        <f>J176*Předpoklady!$X24</f>
        <v>4123.3884610667201</v>
      </c>
      <c r="L176" s="11">
        <f>K176*Předpoklady!$X24</f>
        <v>4324.6507946560878</v>
      </c>
      <c r="M176" s="11">
        <f>L176*Předpoklady!$X24</f>
        <v>4535.7367301942659</v>
      </c>
      <c r="N176" s="11">
        <f>M176*Předpoklady!$X24</f>
        <v>4757.1257570796315</v>
      </c>
      <c r="O176" s="11">
        <f>N176*Předpoklady!$X24</f>
        <v>4989.3207685581883</v>
      </c>
      <c r="P176" s="11">
        <f>O176*Předpoklady!$X24</f>
        <v>5232.8492040639085</v>
      </c>
      <c r="Q176" s="11">
        <f>P176*Předpoklady!$X24</f>
        <v>5488.2642473166397</v>
      </c>
      <c r="R176" s="11">
        <f>Q176*Předpoklady!$X24</f>
        <v>5756.1460828990885</v>
      </c>
      <c r="S176" s="11">
        <f>R176*Předpoklady!$X24</f>
        <v>6037.1032141672558</v>
      </c>
      <c r="T176" s="11">
        <f>S176*Předpoklady!$X24</f>
        <v>6331.7738454879936</v>
      </c>
      <c r="U176" s="11">
        <f>T176*Předpoklady!$X24</f>
        <v>6640.8273319434911</v>
      </c>
      <c r="V176" s="11">
        <f>U176*Předpoklady!$X24</f>
        <v>6964.9656997957491</v>
      </c>
      <c r="W176" s="11">
        <f>V176*Předpoklady!$X24</f>
        <v>7304.9252411648285</v>
      </c>
      <c r="X176" s="12">
        <f>W176*Předpoklady!$X24</f>
        <v>7661.4781865432433</v>
      </c>
    </row>
    <row r="177" spans="1:24" x14ac:dyDescent="0.2">
      <c r="A177" s="15" t="s">
        <v>20</v>
      </c>
      <c r="B177" s="62">
        <f t="shared" si="60"/>
        <v>1885.68</v>
      </c>
      <c r="C177" s="11">
        <f>B177*Předpoklady!$X25</f>
        <v>1977.7199231811933</v>
      </c>
      <c r="D177" s="11">
        <f>C177*Předpoklady!$X25</f>
        <v>2074.2523092718939</v>
      </c>
      <c r="E177" s="11">
        <f>D177*Předpoklady!$X25</f>
        <v>2175.4964351064987</v>
      </c>
      <c r="F177" s="11">
        <f>E177*Předpoklady!$X25</f>
        <v>2281.6822804080143</v>
      </c>
      <c r="G177" s="11">
        <f>F177*Předpoklady!$X25</f>
        <v>2393.0510501953818</v>
      </c>
      <c r="H177" s="11">
        <f>G177*Předpoklady!$X25</f>
        <v>2509.8557226894723</v>
      </c>
      <c r="I177" s="11">
        <f>H177*Předpoklady!$X25</f>
        <v>2632.3616239623379</v>
      </c>
      <c r="J177" s="11">
        <f>I177*Předpoklady!$X25</f>
        <v>2760.8470306350578</v>
      </c>
      <c r="K177" s="11">
        <f>J177*Předpoklady!$X25</f>
        <v>2895.6038019932289</v>
      </c>
      <c r="L177" s="11">
        <f>K177*Předpoklady!$X25</f>
        <v>3036.9380429559733</v>
      </c>
      <c r="M177" s="11">
        <f>L177*Předpoklady!$X25</f>
        <v>3185.1707994044218</v>
      </c>
      <c r="N177" s="11">
        <f>M177*Předpoklady!$X25</f>
        <v>3340.6387874491393</v>
      </c>
      <c r="O177" s="11">
        <f>N177*Předpoklady!$X25</f>
        <v>3503.6951582930433</v>
      </c>
      <c r="P177" s="11">
        <f>O177*Předpoklady!$X25</f>
        <v>3674.710300427239</v>
      </c>
      <c r="Q177" s="11">
        <f>P177*Předpoklady!$X25</f>
        <v>3854.0726809819789</v>
      </c>
      <c r="R177" s="11">
        <f>Q177*Předpoklady!$X25</f>
        <v>4042.1897281439133</v>
      </c>
      <c r="S177" s="11">
        <f>R177*Předpoklady!$X25</f>
        <v>4239.4887566440693</v>
      </c>
      <c r="T177" s="11">
        <f>S177*Předpoklady!$X25</f>
        <v>4446.417938418841</v>
      </c>
      <c r="U177" s="11">
        <f>T177*Předpoklady!$X25</f>
        <v>4663.4473206488847</v>
      </c>
      <c r="V177" s="11">
        <f>U177*Předpoklady!$X25</f>
        <v>4891.0698934884249</v>
      </c>
      <c r="W177" s="11">
        <f>V177*Předpoklady!$X25</f>
        <v>5129.8027099103638</v>
      </c>
      <c r="X177" s="12">
        <f>W177*Předpoklady!$X25</f>
        <v>5380.1880602109586</v>
      </c>
    </row>
    <row r="178" spans="1:24" x14ac:dyDescent="0.2">
      <c r="A178" s="15" t="s">
        <v>21</v>
      </c>
      <c r="B178" s="63">
        <f t="shared" si="60"/>
        <v>374.76</v>
      </c>
      <c r="C178" s="48">
        <f>B178*Předpoklady!$X26</f>
        <v>393.052012224441</v>
      </c>
      <c r="D178" s="48">
        <f>C178*Předpoklady!$X26</f>
        <v>412.23685642459742</v>
      </c>
      <c r="E178" s="48">
        <f>D178*Předpoklady!$X26</f>
        <v>432.35811167351369</v>
      </c>
      <c r="F178" s="48">
        <f>E178*Předpoklady!$X26</f>
        <v>453.46148413607148</v>
      </c>
      <c r="G178" s="48">
        <f>F178*Předpoklady!$X26</f>
        <v>475.59491089220921</v>
      </c>
      <c r="H178" s="48">
        <f>G178*Předpoklady!$X26</f>
        <v>498.80866882774723</v>
      </c>
      <c r="I178" s="48">
        <f>H178*Předpoklady!$X26</f>
        <v>523.15548884016664</v>
      </c>
      <c r="J178" s="48">
        <f>I178*Předpoklady!$X26</f>
        <v>548.69067561876557</v>
      </c>
      <c r="K178" s="48">
        <f>J178*Předpoklady!$X26</f>
        <v>575.47223327127722</v>
      </c>
      <c r="L178" s="48">
        <f>K178*Předpoklady!$X26</f>
        <v>603.56099708231511</v>
      </c>
      <c r="M178" s="48">
        <f>L178*Předpoklady!$X26</f>
        <v>633.02077170294035</v>
      </c>
      <c r="N178" s="48">
        <f>M178*Předpoklady!$X26</f>
        <v>663.91847608525245</v>
      </c>
      <c r="O178" s="48">
        <f>N178*Předpoklady!$X26</f>
        <v>696.32429549122878</v>
      </c>
      <c r="P178" s="48">
        <f>O178*Předpoklady!$X26</f>
        <v>730.31184092110618</v>
      </c>
      <c r="Q178" s="48">
        <f>P178*Předpoklady!$X26</f>
        <v>765.95831632345141</v>
      </c>
      <c r="R178" s="48">
        <f>Q178*Předpoklady!$X26</f>
        <v>803.34469396674535</v>
      </c>
      <c r="S178" s="48">
        <f>R178*Předpoklady!$X26</f>
        <v>842.55589837084278</v>
      </c>
      <c r="T178" s="48">
        <f>S178*Předpoklady!$X26</f>
        <v>883.68099921611531</v>
      </c>
      <c r="U178" s="48">
        <f>T178*Předpoklady!$X26</f>
        <v>926.81341366847801</v>
      </c>
      <c r="V178" s="48">
        <f>U178*Předpoklady!$X26</f>
        <v>972.0511185798872</v>
      </c>
      <c r="W178" s="48">
        <f>V178*Předpoklady!$X26</f>
        <v>1019.496873046332</v>
      </c>
      <c r="X178" s="64">
        <f>W178*Předpoklady!$X26</f>
        <v>1069.2584518288672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1">D156</f>
        <v>2020</v>
      </c>
      <c r="E180" s="7">
        <f t="shared" si="61"/>
        <v>2021</v>
      </c>
      <c r="F180" s="7">
        <f t="shared" si="61"/>
        <v>2022</v>
      </c>
      <c r="G180" s="7">
        <f t="shared" si="61"/>
        <v>2023</v>
      </c>
      <c r="H180" s="7">
        <f t="shared" si="61"/>
        <v>2024</v>
      </c>
      <c r="I180" s="7">
        <f t="shared" si="61"/>
        <v>2025</v>
      </c>
      <c r="J180" s="7">
        <f t="shared" si="61"/>
        <v>2026</v>
      </c>
      <c r="K180" s="7">
        <f t="shared" si="61"/>
        <v>2027</v>
      </c>
      <c r="L180" s="7">
        <f t="shared" si="61"/>
        <v>2028</v>
      </c>
      <c r="M180" s="7">
        <f t="shared" si="61"/>
        <v>2029</v>
      </c>
      <c r="N180" s="7">
        <f t="shared" si="61"/>
        <v>2030</v>
      </c>
      <c r="O180" s="7">
        <f t="shared" si="61"/>
        <v>2031</v>
      </c>
      <c r="P180" s="7">
        <f t="shared" si="61"/>
        <v>2032</v>
      </c>
      <c r="Q180" s="7">
        <f t="shared" si="61"/>
        <v>2033</v>
      </c>
      <c r="R180" s="7">
        <f t="shared" si="61"/>
        <v>2034</v>
      </c>
      <c r="S180" s="7">
        <f t="shared" si="61"/>
        <v>2035</v>
      </c>
      <c r="T180" s="7">
        <f t="shared" si="61"/>
        <v>2036</v>
      </c>
      <c r="U180" s="7">
        <f t="shared" si="61"/>
        <v>2037</v>
      </c>
      <c r="V180" s="7">
        <f t="shared" si="61"/>
        <v>2038</v>
      </c>
      <c r="W180" s="7">
        <f t="shared" si="61"/>
        <v>2039</v>
      </c>
      <c r="X180" s="7">
        <f t="shared" si="61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2">D30</f>
        <v>3112.5588299024917</v>
      </c>
      <c r="C182" s="60">
        <f>B182*Předpoklady!$Y6</f>
        <v>3224.8524407570267</v>
      </c>
      <c r="D182" s="60">
        <f>C182*Předpoklady!$Y6</f>
        <v>3341.1973340861632</v>
      </c>
      <c r="E182" s="60">
        <f>D182*Předpoklady!$Y6</f>
        <v>3461.7396703843774</v>
      </c>
      <c r="F182" s="60">
        <f>E182*Předpoklady!$Y6</f>
        <v>3586.630883264048</v>
      </c>
      <c r="G182" s="60">
        <f>F182*Předpoklady!$Y6</f>
        <v>3716.0278696968239</v>
      </c>
      <c r="H182" s="60">
        <f>G182*Předpoklady!$Y6</f>
        <v>3850.0931871184434</v>
      </c>
      <c r="I182" s="60">
        <f>H182*Předpoklady!$Y6</f>
        <v>3988.9952576446153</v>
      </c>
      <c r="J182" s="60">
        <f>I182*Předpoklady!$Y6</f>
        <v>4132.9085796545205</v>
      </c>
      <c r="K182" s="60">
        <f>J182*Předpoklady!$Y6</f>
        <v>4282.013947007732</v>
      </c>
      <c r="L182" s="60">
        <f>K182*Předpoklady!$Y6</f>
        <v>4436.4986761699565</v>
      </c>
      <c r="M182" s="60">
        <f>L182*Předpoklady!$Y6</f>
        <v>4596.5568415329217</v>
      </c>
      <c r="N182" s="60">
        <f>M182*Předpoklady!$Y6</f>
        <v>4762.3895192240352</v>
      </c>
      <c r="O182" s="60">
        <f>N182*Předpoklady!$Y6</f>
        <v>4934.2050397121138</v>
      </c>
      <c r="P182" s="60">
        <f>O182*Předpoklady!$Y6</f>
        <v>5112.2192495265117</v>
      </c>
      <c r="Q182" s="60">
        <f>P182*Předpoklady!$Y6</f>
        <v>5296.6557824184465</v>
      </c>
      <c r="R182" s="60">
        <f>Q182*Předpoklady!$Y6</f>
        <v>5487.7463403051715</v>
      </c>
      <c r="S182" s="60">
        <f>R182*Předpoklady!$Y6</f>
        <v>5685.7309843499343</v>
      </c>
      <c r="T182" s="60">
        <f>S182*Předpoklady!$Y6</f>
        <v>5890.8584365433971</v>
      </c>
      <c r="U182" s="60">
        <f>T182*Předpoklady!$Y6</f>
        <v>6103.3863921653901</v>
      </c>
      <c r="V182" s="60">
        <f>U182*Předpoklady!$Y6</f>
        <v>6323.5818435195279</v>
      </c>
      <c r="W182" s="60">
        <f>V182*Předpoklady!$Y6</f>
        <v>6551.7214153473897</v>
      </c>
      <c r="X182" s="61">
        <f>W182*Předpoklady!$Y6</f>
        <v>6788.0917123436366</v>
      </c>
    </row>
    <row r="183" spans="1:24" x14ac:dyDescent="0.2">
      <c r="A183" s="15" t="s">
        <v>2</v>
      </c>
      <c r="B183" s="62">
        <f t="shared" si="62"/>
        <v>3656.8174454428749</v>
      </c>
      <c r="C183" s="11">
        <f>B183*Předpoklady!$Y7</f>
        <v>3762.0394699102399</v>
      </c>
      <c r="D183" s="11">
        <f>C183*Předpoklady!$Y7</f>
        <v>3870.28917475766</v>
      </c>
      <c r="E183" s="11">
        <f>D183*Předpoklady!$Y7</f>
        <v>3981.6536790890509</v>
      </c>
      <c r="F183" s="11">
        <f>E183*Předpoklady!$Y7</f>
        <v>4096.2226087915133</v>
      </c>
      <c r="G183" s="11">
        <f>F183*Předpoklady!$Y7</f>
        <v>4214.0881686660323</v>
      </c>
      <c r="H183" s="11">
        <f>G183*Předpoklady!$Y7</f>
        <v>4335.3452166336838</v>
      </c>
      <c r="I183" s="11">
        <f>H183*Předpoklady!$Y7</f>
        <v>4460.0913400770587</v>
      </c>
      <c r="J183" s="11">
        <f>I183*Předpoklady!$Y7</f>
        <v>4588.4269343783581</v>
      </c>
      <c r="K183" s="11">
        <f>J183*Předpoklady!$Y7</f>
        <v>4720.4552837173569</v>
      </c>
      <c r="L183" s="11">
        <f>K183*Předpoklady!$Y7</f>
        <v>4856.2826441942634</v>
      </c>
      <c r="M183" s="11">
        <f>L183*Předpoklady!$Y7</f>
        <v>4996.018329344377</v>
      </c>
      <c r="N183" s="11">
        <f>M183*Předpoklady!$Y7</f>
        <v>5139.7747981133589</v>
      </c>
      <c r="O183" s="11">
        <f>N183*Předpoklady!$Y7</f>
        <v>5287.667745363924</v>
      </c>
      <c r="P183" s="11">
        <f>O183*Předpoklady!$Y7</f>
        <v>5439.816194986789</v>
      </c>
      <c r="Q183" s="11">
        <f>P183*Předpoklady!$Y7</f>
        <v>5596.3425956908159</v>
      </c>
      <c r="R183" s="11">
        <f>Q183*Předpoklady!$Y7</f>
        <v>5757.3729195494407</v>
      </c>
      <c r="S183" s="11">
        <f>R183*Předpoklady!$Y7</f>
        <v>5923.0367633826972</v>
      </c>
      <c r="T183" s="11">
        <f>S183*Předpoklady!$Y7</f>
        <v>6093.4674530564271</v>
      </c>
      <c r="U183" s="11">
        <f>T183*Předpoklady!$Y7</f>
        <v>6268.8021507826197</v>
      </c>
      <c r="V183" s="11">
        <f>U183*Předpoklady!$Y7</f>
        <v>6449.1819655072331</v>
      </c>
      <c r="W183" s="11">
        <f>V183*Předpoklady!$Y7</f>
        <v>6634.7520664743342</v>
      </c>
      <c r="X183" s="12">
        <f>W183*Předpoklady!$Y7</f>
        <v>6825.6618000579629</v>
      </c>
    </row>
    <row r="184" spans="1:24" x14ac:dyDescent="0.2">
      <c r="A184" s="15" t="s">
        <v>3</v>
      </c>
      <c r="B184" s="62">
        <f t="shared" si="62"/>
        <v>4554.8960137318245</v>
      </c>
      <c r="C184" s="11">
        <f>B184*Předpoklady!$Y8</f>
        <v>4632.0299675029373</v>
      </c>
      <c r="D184" s="11">
        <f>C184*Předpoklady!$Y8</f>
        <v>4710.4701304183263</v>
      </c>
      <c r="E184" s="11">
        <f>D184*Předpoklady!$Y8</f>
        <v>4790.2386222092537</v>
      </c>
      <c r="F184" s="11">
        <f>E184*Předpoklady!$Y8</f>
        <v>4871.357937189041</v>
      </c>
      <c r="G184" s="11">
        <f>F184*Předpoklady!$Y8</f>
        <v>4953.8509505963511</v>
      </c>
      <c r="H184" s="11">
        <f>G184*Předpoklady!$Y8</f>
        <v>5037.7409250458932</v>
      </c>
      <c r="I184" s="11">
        <f>H184*Předpoklady!$Y8</f>
        <v>5123.05151708836</v>
      </c>
      <c r="J184" s="11">
        <f>I184*Předpoklady!$Y8</f>
        <v>5209.8067838814586</v>
      </c>
      <c r="K184" s="11">
        <f>J184*Předpoklady!$Y8</f>
        <v>5298.0311899739054</v>
      </c>
      <c r="L184" s="11">
        <f>K184*Předpoklady!$Y8</f>
        <v>5387.7496142043083</v>
      </c>
      <c r="M184" s="11">
        <f>L184*Předpoklady!$Y8</f>
        <v>5478.9873567168725</v>
      </c>
      <c r="N184" s="11">
        <f>M184*Předpoklady!$Y8</f>
        <v>5571.7701460959133</v>
      </c>
      <c r="O184" s="11">
        <f>N184*Předpoklady!$Y8</f>
        <v>5666.1241466211895</v>
      </c>
      <c r="P184" s="11">
        <f>O184*Předpoklady!$Y8</f>
        <v>5762.0759656460968</v>
      </c>
      <c r="Q184" s="11">
        <f>P184*Předpoklady!$Y8</f>
        <v>5859.6526611008085</v>
      </c>
      <c r="R184" s="11">
        <f>Q184*Předpoklady!$Y8</f>
        <v>5958.8817491224745</v>
      </c>
      <c r="S184" s="11">
        <f>R184*Předpoklady!$Y8</f>
        <v>6059.7912118146351</v>
      </c>
      <c r="T184" s="11">
        <f>S184*Předpoklady!$Y8</f>
        <v>6162.4095051380327</v>
      </c>
      <c r="U184" s="11">
        <f>T184*Předpoklady!$Y8</f>
        <v>6266.7655669350497</v>
      </c>
      <c r="V184" s="11">
        <f>U184*Předpoklady!$Y8</f>
        <v>6372.8888250900345</v>
      </c>
      <c r="W184" s="11">
        <f>V184*Předpoklady!$Y8</f>
        <v>6480.8092058278153</v>
      </c>
      <c r="X184" s="12">
        <f>W184*Předpoklady!$Y8</f>
        <v>6590.5571421527475</v>
      </c>
    </row>
    <row r="185" spans="1:24" x14ac:dyDescent="0.2">
      <c r="A185" s="15" t="s">
        <v>4</v>
      </c>
      <c r="B185" s="62">
        <f t="shared" si="62"/>
        <v>5674.0649505603114</v>
      </c>
      <c r="C185" s="11">
        <f>B185*Předpoklady!$Y9</f>
        <v>5914.1850642136351</v>
      </c>
      <c r="D185" s="11">
        <f>C185*Předpoklady!$Y9</f>
        <v>6164.4667938306948</v>
      </c>
      <c r="E185" s="11">
        <f>D185*Předpoklady!$Y9</f>
        <v>6425.3401676895182</v>
      </c>
      <c r="F185" s="11">
        <f>E185*Předpoklady!$Y9</f>
        <v>6697.2534123862533</v>
      </c>
      <c r="G185" s="11">
        <f>F185*Předpoklady!$Y9</f>
        <v>6980.6737229677346</v>
      </c>
      <c r="H185" s="11">
        <f>G185*Předpoklady!$Y9</f>
        <v>7276.0880656552044</v>
      </c>
      <c r="I185" s="11">
        <f>H185*Předpoklady!$Y9</f>
        <v>7584.004014538411</v>
      </c>
      <c r="J185" s="11">
        <f>I185*Předpoklady!$Y9</f>
        <v>7904.950623677666</v>
      </c>
      <c r="K185" s="11">
        <f>J185*Předpoklady!$Y9</f>
        <v>8239.4793361122938</v>
      </c>
      <c r="L185" s="11">
        <f>K185*Předpoklady!$Y9</f>
        <v>8588.1649313373055</v>
      </c>
      <c r="M185" s="11">
        <f>L185*Předpoklady!$Y9</f>
        <v>8951.6065128762275</v>
      </c>
      <c r="N185" s="11">
        <f>M185*Předpoklady!$Y9</f>
        <v>9330.4285376469197</v>
      </c>
      <c r="O185" s="11">
        <f>N185*Předpoklady!$Y9</f>
        <v>9725.2818888890051</v>
      </c>
      <c r="P185" s="11">
        <f>O185*Předpoklady!$Y9</f>
        <v>10136.844994496394</v>
      </c>
      <c r="Q185" s="11">
        <f>P185*Předpoklady!$Y9</f>
        <v>10565.8249926764</v>
      </c>
      <c r="R185" s="11">
        <f>Q185*Předpoklady!$Y9</f>
        <v>11012.958946938248</v>
      </c>
      <c r="S185" s="11">
        <f>R185*Předpoklady!$Y9</f>
        <v>11479.015112498542</v>
      </c>
      <c r="T185" s="11">
        <f>S185*Předpoklady!$Y9</f>
        <v>11964.794256279614</v>
      </c>
      <c r="U185" s="11">
        <f>T185*Předpoklady!$Y9</f>
        <v>12471.131032768715</v>
      </c>
      <c r="V185" s="11">
        <f>U185*Předpoklady!$Y9</f>
        <v>12998.895418102056</v>
      </c>
      <c r="W185" s="11">
        <f>V185*Předpoklady!$Y9</f>
        <v>13548.994204837678</v>
      </c>
      <c r="X185" s="12">
        <f>W185*Předpoklady!$Y9</f>
        <v>14122.372559985442</v>
      </c>
    </row>
    <row r="186" spans="1:24" x14ac:dyDescent="0.2">
      <c r="A186" s="15" t="s">
        <v>5</v>
      </c>
      <c r="B186" s="62">
        <f t="shared" si="62"/>
        <v>6680.8687762557065</v>
      </c>
      <c r="C186" s="11">
        <f>B186*Předpoklady!$Y10</f>
        <v>7001.5367608353636</v>
      </c>
      <c r="D186" s="11">
        <f>C186*Předpoklady!$Y10</f>
        <v>7337.5961503023373</v>
      </c>
      <c r="E186" s="11">
        <f>D186*Předpoklady!$Y10</f>
        <v>7689.7857004906891</v>
      </c>
      <c r="F186" s="11">
        <f>E186*Předpoklady!$Y10</f>
        <v>8058.8796259977571</v>
      </c>
      <c r="G186" s="11">
        <f>F186*Předpoklady!$Y10</f>
        <v>8445.6893021319884</v>
      </c>
      <c r="H186" s="11">
        <f>G186*Předpoklady!$Y10</f>
        <v>8851.0650485507776</v>
      </c>
      <c r="I186" s="11">
        <f>H186*Předpoklady!$Y10</f>
        <v>9275.8979985092592</v>
      </c>
      <c r="J186" s="11">
        <f>I186*Předpoklady!$Y10</f>
        <v>9721.122057829205</v>
      </c>
      <c r="K186" s="11">
        <f>J186*Předpoklady!$Y10</f>
        <v>10187.715957894401</v>
      </c>
      <c r="L186" s="11">
        <f>K186*Předpoklady!$Y10</f>
        <v>10676.705407185595</v>
      </c>
      <c r="M186" s="11">
        <f>L186*Předpoklady!$Y10</f>
        <v>11189.165346084699</v>
      </c>
      <c r="N186" s="11">
        <f>M186*Předpoklady!$Y10</f>
        <v>11726.222309904968</v>
      </c>
      <c r="O186" s="11">
        <f>N186*Předpoklady!$Y10</f>
        <v>12289.056905341769</v>
      </c>
      <c r="P186" s="11">
        <f>O186*Předpoklady!$Y10</f>
        <v>12878.906405787913</v>
      </c>
      <c r="Q186" s="11">
        <f>P186*Předpoklady!$Y10</f>
        <v>13497.067471218781</v>
      </c>
      <c r="R186" s="11">
        <f>Q186*Předpoklady!$Y10</f>
        <v>14144.898998626366</v>
      </c>
      <c r="S186" s="11">
        <f>R186*Předpoklady!$Y10</f>
        <v>14823.825109268286</v>
      </c>
      <c r="T186" s="11">
        <f>S186*Předpoklady!$Y10</f>
        <v>15535.338279298619</v>
      </c>
      <c r="U186" s="11">
        <f>T186*Předpoklady!$Y10</f>
        <v>16281.002620662599</v>
      </c>
      <c r="V186" s="11">
        <f>U186*Předpoklady!$Y10</f>
        <v>17062.457319467503</v>
      </c>
      <c r="W186" s="11">
        <f>V186*Předpoklady!$Y10</f>
        <v>17881.420239388302</v>
      </c>
      <c r="X186" s="12">
        <f>W186*Předpoklady!$Y10</f>
        <v>18739.691698029368</v>
      </c>
    </row>
    <row r="187" spans="1:24" x14ac:dyDescent="0.2">
      <c r="A187" s="15" t="s">
        <v>6</v>
      </c>
      <c r="B187" s="62">
        <f t="shared" si="62"/>
        <v>8586.853636036034</v>
      </c>
      <c r="C187" s="11">
        <f>B187*Předpoklady!$Y11</f>
        <v>9000.9478692188477</v>
      </c>
      <c r="D187" s="11">
        <f>C187*Předpoklady!$Y11</f>
        <v>9435.0114696720721</v>
      </c>
      <c r="E187" s="11">
        <f>D187*Předpoklady!$Y11</f>
        <v>9890.0074443569847</v>
      </c>
      <c r="F187" s="11">
        <f>E187*Předpoklady!$Y11</f>
        <v>10366.945240484822</v>
      </c>
      <c r="G187" s="11">
        <f>F187*Předpoklady!$Y11</f>
        <v>10866.882985061136</v>
      </c>
      <c r="H187" s="11">
        <f>G187*Předpoklady!$Y11</f>
        <v>11390.929832430433</v>
      </c>
      <c r="I187" s="11">
        <f>H187*Předpoklady!$Y11</f>
        <v>11940.248425029269</v>
      </c>
      <c r="J187" s="11">
        <f>I187*Předpoklady!$Y11</f>
        <v>12516.05747280725</v>
      </c>
      <c r="K187" s="11">
        <f>J187*Předpoklady!$Y11</f>
        <v>13119.634457038543</v>
      </c>
      <c r="L187" s="11">
        <f>K187*Předpoklady!$Y11</f>
        <v>13752.318464522585</v>
      </c>
      <c r="M187" s="11">
        <f>L187*Předpoklady!$Y11</f>
        <v>14415.513158461867</v>
      </c>
      <c r="N187" s="11">
        <f>M187*Předpoklady!$Y11</f>
        <v>15110.689892607959</v>
      </c>
      <c r="O187" s="11">
        <f>N187*Předpoklady!$Y11</f>
        <v>15839.390975584765</v>
      </c>
      <c r="P187" s="11">
        <f>O187*Předpoklady!$Y11</f>
        <v>16603.233092631192</v>
      </c>
      <c r="Q187" s="11">
        <f>P187*Předpoklady!$Y11</f>
        <v>17403.910892354641</v>
      </c>
      <c r="R187" s="11">
        <f>Q187*Předpoklady!$Y11</f>
        <v>18243.20074645288</v>
      </c>
      <c r="S187" s="11">
        <f>R187*Předpoklady!$Y11</f>
        <v>19122.964690745506</v>
      </c>
      <c r="T187" s="11">
        <f>S187*Předpoklady!$Y11</f>
        <v>20045.154556258552</v>
      </c>
      <c r="U187" s="11">
        <f>T187*Předpoklady!$Y11</f>
        <v>21011.816299527381</v>
      </c>
      <c r="V187" s="11">
        <f>U187*Předpoklady!$Y11</f>
        <v>22025.094541725015</v>
      </c>
      <c r="W187" s="11">
        <f>V187*Předpoklady!$Y11</f>
        <v>23087.23732668634</v>
      </c>
      <c r="X187" s="12">
        <f>W187*Předpoklady!$Y11</f>
        <v>24200.601108384282</v>
      </c>
    </row>
    <row r="188" spans="1:24" x14ac:dyDescent="0.2">
      <c r="A188" s="15" t="s">
        <v>7</v>
      </c>
      <c r="B188" s="62">
        <f t="shared" si="62"/>
        <v>8444.3853126079393</v>
      </c>
      <c r="C188" s="11">
        <f>B188*Předpoklady!$Y12</f>
        <v>8799.9527710248203</v>
      </c>
      <c r="D188" s="11">
        <f>C188*Předpoklady!$Y12</f>
        <v>9170.4920968784318</v>
      </c>
      <c r="E188" s="11">
        <f>D188*Předpoklady!$Y12</f>
        <v>9556.6337101052359</v>
      </c>
      <c r="F188" s="11">
        <f>E188*Předpoklady!$Y12</f>
        <v>9959.0345757135074</v>
      </c>
      <c r="G188" s="11">
        <f>F188*Předpoklady!$Y12</f>
        <v>10378.379321515813</v>
      </c>
      <c r="H188" s="11">
        <f>G188*Předpoklady!$Y12</f>
        <v>10815.381402925812</v>
      </c>
      <c r="I188" s="11">
        <f>H188*Předpoklady!$Y12</f>
        <v>11270.784316801122</v>
      </c>
      <c r="J188" s="11">
        <f>I188*Předpoklady!$Y12</f>
        <v>11745.362866397427</v>
      </c>
      <c r="K188" s="11">
        <f>J188*Předpoklady!$Y12</f>
        <v>12239.924479585961</v>
      </c>
      <c r="L188" s="11">
        <f>K188*Předpoklady!$Y12</f>
        <v>12755.31058257714</v>
      </c>
      <c r="M188" s="11">
        <f>L188*Předpoklady!$Y12</f>
        <v>13292.398031487523</v>
      </c>
      <c r="N188" s="11">
        <f>M188*Předpoklady!$Y12</f>
        <v>13852.100604185724</v>
      </c>
      <c r="O188" s="11">
        <f>N188*Předpoklady!$Y12</f>
        <v>14435.370554955429</v>
      </c>
      <c r="P188" s="11">
        <f>O188*Předpoklady!$Y12</f>
        <v>15043.200234620555</v>
      </c>
      <c r="Q188" s="11">
        <f>P188*Předpoklady!$Y12</f>
        <v>15676.62377888897</v>
      </c>
      <c r="R188" s="11">
        <f>Q188*Předpoklady!$Y12</f>
        <v>16336.718867787242</v>
      </c>
      <c r="S188" s="11">
        <f>R188*Předpoklady!$Y12</f>
        <v>17024.608559179858</v>
      </c>
      <c r="T188" s="11">
        <f>S188*Předpoklady!$Y12</f>
        <v>17741.463199492377</v>
      </c>
      <c r="U188" s="11">
        <f>T188*Předpoklady!$Y12</f>
        <v>18488.502414889324</v>
      </c>
      <c r="V188" s="11">
        <f>U188*Předpoklady!$Y12</f>
        <v>19266.997186294575</v>
      </c>
      <c r="W188" s="11">
        <f>V188*Předpoklady!$Y12</f>
        <v>20078.272011784531</v>
      </c>
      <c r="X188" s="12">
        <f>W188*Předpoklady!$Y12</f>
        <v>20923.707160033136</v>
      </c>
    </row>
    <row r="189" spans="1:24" x14ac:dyDescent="0.2">
      <c r="A189" s="15" t="s">
        <v>8</v>
      </c>
      <c r="B189" s="62">
        <f t="shared" si="62"/>
        <v>7805.065335853441</v>
      </c>
      <c r="C189" s="11">
        <f>B189*Předpoklady!$Y13</f>
        <v>8216.8342391426959</v>
      </c>
      <c r="D189" s="11">
        <f>C189*Předpoklady!$Y13</f>
        <v>8650.3266799579178</v>
      </c>
      <c r="E189" s="11">
        <f>D189*Předpoklady!$Y13</f>
        <v>9106.6887188172077</v>
      </c>
      <c r="F189" s="11">
        <f>E189*Předpoklady!$Y13</f>
        <v>9587.1268785233951</v>
      </c>
      <c r="G189" s="11">
        <f>F189*Předpoklady!$Y13</f>
        <v>10092.911333950104</v>
      </c>
      <c r="H189" s="11">
        <f>G189*Předpoklady!$Y13</f>
        <v>10625.379270110165</v>
      </c>
      <c r="I189" s="11">
        <f>H189*Předpoklady!$Y13</f>
        <v>11185.938417384392</v>
      </c>
      <c r="J189" s="11">
        <f>I189*Předpoklady!$Y13</f>
        <v>11776.070773257088</v>
      </c>
      <c r="K189" s="11">
        <f>J189*Předpoklady!$Y13</f>
        <v>12397.336520397756</v>
      </c>
      <c r="L189" s="11">
        <f>K189*Předpoklady!$Y13</f>
        <v>13051.378151447576</v>
      </c>
      <c r="M189" s="11">
        <f>L189*Předpoklady!$Y13</f>
        <v>13739.924811415704</v>
      </c>
      <c r="N189" s="11">
        <f>M189*Předpoklady!$Y13</f>
        <v>14464.796869165726</v>
      </c>
      <c r="O189" s="11">
        <f>N189*Předpoklady!$Y13</f>
        <v>15227.910730078325</v>
      </c>
      <c r="P189" s="11">
        <f>O189*Předpoklady!$Y13</f>
        <v>16031.283902613772</v>
      </c>
      <c r="Q189" s="11">
        <f>P189*Předpoklady!$Y13</f>
        <v>16877.040332169163</v>
      </c>
      <c r="R189" s="11">
        <f>Q189*Předpoklady!$Y13</f>
        <v>17767.416016331958</v>
      </c>
      <c r="S189" s="11">
        <f>R189*Předpoklady!$Y13</f>
        <v>18704.764916375338</v>
      </c>
      <c r="T189" s="11">
        <f>S189*Předpoklady!$Y13</f>
        <v>19691.565180624122</v>
      </c>
      <c r="U189" s="11">
        <f>T189*Předpoklady!$Y13</f>
        <v>20730.425696144441</v>
      </c>
      <c r="V189" s="11">
        <f>U189*Předpoklady!$Y13</f>
        <v>21824.09298607846</v>
      </c>
      <c r="W189" s="11">
        <f>V189*Předpoklady!$Y13</f>
        <v>22975.458470859197</v>
      </c>
      <c r="X189" s="12">
        <f>W189*Předpoklady!$Y13</f>
        <v>24187.566112502536</v>
      </c>
    </row>
    <row r="190" spans="1:24" x14ac:dyDescent="0.2">
      <c r="A190" s="15" t="s">
        <v>9</v>
      </c>
      <c r="B190" s="62">
        <f t="shared" si="62"/>
        <v>7298.0849384930789</v>
      </c>
      <c r="C190" s="11">
        <f>B190*Předpoklady!$Y14</f>
        <v>7658.9070108663664</v>
      </c>
      <c r="D190" s="11">
        <f>C190*Předpoklady!$Y14</f>
        <v>8037.5683614899062</v>
      </c>
      <c r="E190" s="11">
        <f>D190*Předpoklady!$Y14</f>
        <v>8434.950975898555</v>
      </c>
      <c r="F190" s="11">
        <f>E190*Předpoklady!$Y14</f>
        <v>8851.9804455664198</v>
      </c>
      <c r="G190" s="11">
        <f>F190*Předpoklady!$Y14</f>
        <v>9289.6281238128995</v>
      </c>
      <c r="H190" s="11">
        <f>G190*Předpoklady!$Y14</f>
        <v>9748.9133882981132</v>
      </c>
      <c r="I190" s="11">
        <f>H190*Předpoklady!$Y14</f>
        <v>10230.906015377586</v>
      </c>
      <c r="J190" s="11">
        <f>I190*Předpoklady!$Y14</f>
        <v>10736.728671846573</v>
      </c>
      <c r="K190" s="11">
        <f>J190*Předpoklady!$Y14</f>
        <v>11267.559529877844</v>
      </c>
      <c r="L190" s="11">
        <f>K190*Předpoklady!$Y14</f>
        <v>11824.635011243698</v>
      </c>
      <c r="M190" s="11">
        <f>L190*Předpoklady!$Y14</f>
        <v>12409.252667214096</v>
      </c>
      <c r="N190" s="11">
        <f>M190*Předpoklady!$Y14</f>
        <v>13022.774200838843</v>
      </c>
      <c r="O190" s="11">
        <f>N190*Předpoklady!$Y14</f>
        <v>13666.628638653361</v>
      </c>
      <c r="P190" s="11">
        <f>O190*Předpoklady!$Y14</f>
        <v>14342.315659195661</v>
      </c>
      <c r="Q190" s="11">
        <f>P190*Předpoklady!$Y14</f>
        <v>15051.409086087371</v>
      </c>
      <c r="R190" s="11">
        <f>Q190*Předpoklady!$Y14</f>
        <v>15795.560553814952</v>
      </c>
      <c r="S190" s="11">
        <f>R190*Předpoklady!$Y14</f>
        <v>16576.503354749533</v>
      </c>
      <c r="T190" s="11">
        <f>S190*Předpoklady!$Y14</f>
        <v>17396.056476365913</v>
      </c>
      <c r="U190" s="11">
        <f>T190*Předpoklady!$Y14</f>
        <v>18256.128838064291</v>
      </c>
      <c r="V190" s="11">
        <f>U190*Předpoklady!$Y14</f>
        <v>19158.723737463235</v>
      </c>
      <c r="W190" s="11">
        <f>V190*Předpoklady!$Y14</f>
        <v>20105.943516520256</v>
      </c>
      <c r="X190" s="12">
        <f>W190*Předpoklady!$Y14</f>
        <v>21099.994458348436</v>
      </c>
    </row>
    <row r="191" spans="1:24" x14ac:dyDescent="0.2">
      <c r="A191" s="15" t="s">
        <v>10</v>
      </c>
      <c r="B191" s="62">
        <f t="shared" si="62"/>
        <v>7077.131187640809</v>
      </c>
      <c r="C191" s="11">
        <f>B191*Předpoklady!$Y15</f>
        <v>7427.1993542841528</v>
      </c>
      <c r="D191" s="11">
        <f>C191*Předpoklady!$Y15</f>
        <v>7794.5835375517254</v>
      </c>
      <c r="E191" s="11">
        <f>D191*Předpoklady!$Y15</f>
        <v>8180.1402690002387</v>
      </c>
      <c r="F191" s="11">
        <f>E191*Předpoklady!$Y15</f>
        <v>8584.7684482623645</v>
      </c>
      <c r="G191" s="11">
        <f>F191*Předpoklady!$Y15</f>
        <v>9009.4114387708742</v>
      </c>
      <c r="H191" s="11">
        <f>G191*Předpoklady!$Y15</f>
        <v>9455.0592671471441</v>
      </c>
      <c r="I191" s="11">
        <f>H191*Předpoklady!$Y15</f>
        <v>9922.75093138175</v>
      </c>
      <c r="J191" s="11">
        <f>I191*Předpoklady!$Y15</f>
        <v>10413.576823188525</v>
      </c>
      <c r="K191" s="11">
        <f>J191*Předpoklady!$Y15</f>
        <v>10928.681270179632</v>
      </c>
      <c r="L191" s="11">
        <f>K191*Předpoklady!$Y15</f>
        <v>11469.265203788551</v>
      </c>
      <c r="M191" s="11">
        <f>L191*Předpoklady!$Y15</f>
        <v>12036.588959161098</v>
      </c>
      <c r="N191" s="11">
        <f>M191*Předpoklady!$Y15</f>
        <v>12631.975213542186</v>
      </c>
      <c r="O191" s="11">
        <f>N191*Předpoklady!$Y15</f>
        <v>13256.81207000902</v>
      </c>
      <c r="P191" s="11">
        <f>O191*Předpoklady!$Y15</f>
        <v>13912.556293740225</v>
      </c>
      <c r="Q191" s="11">
        <f>P191*Předpoklady!$Y15</f>
        <v>14600.736708366043</v>
      </c>
      <c r="R191" s="11">
        <f>Q191*Předpoklady!$Y15</f>
        <v>15322.95776031799</v>
      </c>
      <c r="S191" s="11">
        <f>R191*Předpoklady!$Y15</f>
        <v>16080.903259487981</v>
      </c>
      <c r="T191" s="11">
        <f>S191*Předpoklady!$Y15</f>
        <v>16876.340304918042</v>
      </c>
      <c r="U191" s="11">
        <f>T191*Předpoklady!$Y15</f>
        <v>17711.123404673079</v>
      </c>
      <c r="V191" s="11">
        <f>U191*Předpoklady!$Y15</f>
        <v>18587.198799501919</v>
      </c>
      <c r="W191" s="11">
        <f>V191*Předpoklady!$Y15</f>
        <v>19506.609000366949</v>
      </c>
      <c r="X191" s="12">
        <f>W191*Předpoklady!$Y15</f>
        <v>20471.497550421278</v>
      </c>
    </row>
    <row r="192" spans="1:24" x14ac:dyDescent="0.2">
      <c r="A192" s="15" t="s">
        <v>11</v>
      </c>
      <c r="B192" s="62">
        <f t="shared" si="62"/>
        <v>6611.7367770419369</v>
      </c>
      <c r="C192" s="11">
        <f>B192*Předpoklady!$Y16</f>
        <v>6833.4728801021556</v>
      </c>
      <c r="D192" s="11">
        <f>C192*Předpoklady!$Y16</f>
        <v>7062.6452893945061</v>
      </c>
      <c r="E192" s="11">
        <f>D192*Předpoklady!$Y16</f>
        <v>7299.5033943942017</v>
      </c>
      <c r="F192" s="11">
        <f>E192*Předpoklady!$Y16</f>
        <v>7544.3049482866645</v>
      </c>
      <c r="G192" s="11">
        <f>F192*Předpoklady!$Y16</f>
        <v>7797.3163484591068</v>
      </c>
      <c r="H192" s="11">
        <f>G192*Předpoklady!$Y16</f>
        <v>8058.8129263988867</v>
      </c>
      <c r="I192" s="11">
        <f>H192*Předpoklady!$Y16</f>
        <v>8329.0792473141119</v>
      </c>
      <c r="J192" s="11">
        <f>I192*Předpoklady!$Y16</f>
        <v>8608.4094198025341</v>
      </c>
      <c r="K192" s="11">
        <f>J192*Předpoklady!$Y16</f>
        <v>8897.1074159057425</v>
      </c>
      <c r="L192" s="11">
        <f>K192*Předpoklady!$Y16</f>
        <v>9195.4874018969185</v>
      </c>
      <c r="M192" s="11">
        <f>L192*Předpoklady!$Y16</f>
        <v>9503.8740801621389</v>
      </c>
      <c r="N192" s="11">
        <f>M192*Předpoklady!$Y16</f>
        <v>9822.6030425472673</v>
      </c>
      <c r="O192" s="11">
        <f>N192*Předpoklady!$Y16</f>
        <v>10152.021135554944</v>
      </c>
      <c r="P192" s="11">
        <f>O192*Předpoklady!$Y16</f>
        <v>10492.486837789093</v>
      </c>
      <c r="Q192" s="11">
        <f>P192*Předpoklady!$Y16</f>
        <v>10844.370650057688</v>
      </c>
      <c r="R192" s="11">
        <f>Q192*Předpoklady!$Y16</f>
        <v>11208.055498558298</v>
      </c>
      <c r="S192" s="11">
        <f>R192*Předpoklady!$Y16</f>
        <v>11583.937151585154</v>
      </c>
      <c r="T192" s="11">
        <f>S192*Předpoklady!$Y16</f>
        <v>11972.42465021122</v>
      </c>
      <c r="U192" s="11">
        <f>T192*Předpoklady!$Y16</f>
        <v>12373.940753413932</v>
      </c>
      <c r="V192" s="11">
        <f>U192*Předpoklady!$Y16</f>
        <v>12788.922398129011</v>
      </c>
      <c r="W192" s="11">
        <f>V192*Předpoklady!$Y16</f>
        <v>13217.821174732968</v>
      </c>
      <c r="X192" s="12">
        <f>W192*Předpoklady!$Y16</f>
        <v>13661.103818471758</v>
      </c>
    </row>
    <row r="193" spans="1:24" x14ac:dyDescent="0.2">
      <c r="A193" s="15" t="s">
        <v>12</v>
      </c>
      <c r="B193" s="62">
        <f t="shared" si="62"/>
        <v>6594.3309532538924</v>
      </c>
      <c r="C193" s="11">
        <f>B193*Předpoklady!$Y17</f>
        <v>6860.5916445034763</v>
      </c>
      <c r="D193" s="11">
        <f>C193*Předpoklady!$Y17</f>
        <v>7137.6031998221024</v>
      </c>
      <c r="E193" s="11">
        <f>D193*Předpoklady!$Y17</f>
        <v>7425.799709115</v>
      </c>
      <c r="F193" s="11">
        <f>E193*Předpoklady!$Y17</f>
        <v>7725.6327896270259</v>
      </c>
      <c r="G193" s="11">
        <f>F193*Předpoklady!$Y17</f>
        <v>8037.5722936477523</v>
      </c>
      <c r="H193" s="11">
        <f>G193*Předpoklady!$Y17</f>
        <v>8362.1070447917118</v>
      </c>
      <c r="I193" s="11">
        <f>H193*Předpoklady!$Y17</f>
        <v>8699.7456040075813</v>
      </c>
      <c r="J193" s="11">
        <f>I193*Předpoklady!$Y17</f>
        <v>9051.0170665166916</v>
      </c>
      <c r="K193" s="11">
        <f>J193*Předpoklady!$Y17</f>
        <v>9416.4718909296771</v>
      </c>
      <c r="L193" s="11">
        <f>K193*Předpoklady!$Y17</f>
        <v>9796.6827618405532</v>
      </c>
      <c r="M193" s="11">
        <f>L193*Předpoklady!$Y17</f>
        <v>10192.245487249935</v>
      </c>
      <c r="N193" s="11">
        <f>M193*Předpoklady!$Y17</f>
        <v>10603.779932223693</v>
      </c>
      <c r="O193" s="11">
        <f>N193*Předpoklady!$Y17</f>
        <v>11031.930990250163</v>
      </c>
      <c r="P193" s="11">
        <f>O193*Předpoklady!$Y17</f>
        <v>11477.369593818021</v>
      </c>
      <c r="Q193" s="11">
        <f>P193*Předpoklady!$Y17</f>
        <v>11940.793765798502</v>
      </c>
      <c r="R193" s="11">
        <f>Q193*Předpoklady!$Y17</f>
        <v>12422.929713279484</v>
      </c>
      <c r="S193" s="11">
        <f>R193*Předpoklady!$Y17</f>
        <v>12924.532965565544</v>
      </c>
      <c r="T193" s="11">
        <f>S193*Předpoklady!$Y17</f>
        <v>13446.389558127288</v>
      </c>
      <c r="U193" s="11">
        <f>T193*Předpoklady!$Y17</f>
        <v>13989.317264355246</v>
      </c>
      <c r="V193" s="11">
        <f>U193*Předpoklady!$Y17</f>
        <v>14554.166877048556</v>
      </c>
      <c r="W193" s="11">
        <f>V193*Předpoklady!$Y17</f>
        <v>15141.823541646589</v>
      </c>
      <c r="X193" s="12">
        <f>W193*Předpoklady!$Y17</f>
        <v>15753.208143292744</v>
      </c>
    </row>
    <row r="194" spans="1:24" x14ac:dyDescent="0.2">
      <c r="A194" s="15" t="s">
        <v>13</v>
      </c>
      <c r="B194" s="62">
        <f t="shared" si="62"/>
        <v>6459.0767389783105</v>
      </c>
      <c r="C194" s="11">
        <f>B194*Předpoklady!$Y18</f>
        <v>6656.9657600895698</v>
      </c>
      <c r="D194" s="11">
        <f>C194*Předpoklady!$Y18</f>
        <v>6860.9175772100571</v>
      </c>
      <c r="E194" s="11">
        <f>D194*Předpoklady!$Y18</f>
        <v>7071.1179383678491</v>
      </c>
      <c r="F194" s="11">
        <f>E194*Předpoklady!$Y18</f>
        <v>7287.7582824191295</v>
      </c>
      <c r="G194" s="11">
        <f>F194*Předpoklady!$Y18</f>
        <v>7511.0359134001037</v>
      </c>
      <c r="H194" s="11">
        <f>G194*Předpoklady!$Y18</f>
        <v>7741.1541802205984</v>
      </c>
      <c r="I194" s="11">
        <f>H194*Předpoklady!$Y18</f>
        <v>7978.3226618629924</v>
      </c>
      <c r="J194" s="11">
        <f>I194*Předpoklady!$Y18</f>
        <v>8222.7573582551559</v>
      </c>
      <c r="K194" s="11">
        <f>J194*Předpoklady!$Y18</f>
        <v>8474.6808869912311</v>
      </c>
      <c r="L194" s="11">
        <f>K194*Předpoklady!$Y18</f>
        <v>8734.3226860794184</v>
      </c>
      <c r="M194" s="11">
        <f>L194*Předpoklady!$Y18</f>
        <v>9001.919222901417</v>
      </c>
      <c r="N194" s="11">
        <f>M194*Předpoklady!$Y18</f>
        <v>9277.7142095738272</v>
      </c>
      <c r="O194" s="11">
        <f>N194*Předpoklady!$Y18</f>
        <v>9561.9588249076587</v>
      </c>
      <c r="P194" s="11">
        <f>O194*Předpoklady!$Y18</f>
        <v>9854.9119431680956</v>
      </c>
      <c r="Q194" s="11">
        <f>P194*Předpoklady!$Y18</f>
        <v>10156.840369842845</v>
      </c>
      <c r="R194" s="11">
        <f>Q194*Předpoklady!$Y18</f>
        <v>10468.019084633816</v>
      </c>
      <c r="S194" s="11">
        <f>R194*Předpoklady!$Y18</f>
        <v>10788.731491893408</v>
      </c>
      <c r="T194" s="11">
        <f>S194*Předpoklady!$Y18</f>
        <v>11119.269678733515</v>
      </c>
      <c r="U194" s="11">
        <f>T194*Předpoklady!$Y18</f>
        <v>11459.934681042303</v>
      </c>
      <c r="V194" s="11">
        <f>U194*Předpoklady!$Y18</f>
        <v>11811.036757651034</v>
      </c>
      <c r="W194" s="11">
        <f>V194*Předpoklady!$Y18</f>
        <v>12172.895672900642</v>
      </c>
      <c r="X194" s="12">
        <f>W194*Předpoklady!$Y18</f>
        <v>12545.840987865398</v>
      </c>
    </row>
    <row r="195" spans="1:24" x14ac:dyDescent="0.2">
      <c r="A195" s="15" t="s">
        <v>14</v>
      </c>
      <c r="B195" s="62">
        <f t="shared" si="62"/>
        <v>5549.2420158102768</v>
      </c>
      <c r="C195" s="11">
        <f>B195*Předpoklady!$Y19</f>
        <v>5698.1557104478707</v>
      </c>
      <c r="D195" s="11">
        <f>C195*Předpoklady!$Y19</f>
        <v>5851.0654983153936</v>
      </c>
      <c r="E195" s="11">
        <f>D195*Předpoklady!$Y19</f>
        <v>6008.0786144199501</v>
      </c>
      <c r="F195" s="11">
        <f>E195*Předpoklady!$Y19</f>
        <v>6169.3051714159064</v>
      </c>
      <c r="G195" s="11">
        <f>F195*Předpoklady!$Y19</f>
        <v>6334.858236826447</v>
      </c>
      <c r="H195" s="11">
        <f>G195*Předpoklady!$Y19</f>
        <v>6504.8539123373621</v>
      </c>
      <c r="I195" s="11">
        <f>H195*Předpoklady!$Y19</f>
        <v>6679.4114152186858</v>
      </c>
      <c r="J195" s="11">
        <f>I195*Předpoklady!$Y19</f>
        <v>6858.6531619312773</v>
      </c>
      <c r="K195" s="11">
        <f>J195*Předpoklady!$Y19</f>
        <v>7042.704853976983</v>
      </c>
      <c r="L195" s="11">
        <f>K195*Předpoklady!$Y19</f>
        <v>7231.6955660525846</v>
      </c>
      <c r="M195" s="11">
        <f>L195*Předpoklady!$Y19</f>
        <v>7425.7578365693544</v>
      </c>
      <c r="N195" s="11">
        <f>M195*Předpoklady!$Y19</f>
        <v>7625.0277606016989</v>
      </c>
      <c r="O195" s="11">
        <f>N195*Předpoklady!$Y19</f>
        <v>7829.6450853300785</v>
      </c>
      <c r="P195" s="11">
        <f>O195*Předpoklady!$Y19</f>
        <v>8039.7533080451294</v>
      </c>
      <c r="Q195" s="11">
        <f>P195*Předpoklady!$Y19</f>
        <v>8255.4997767817258</v>
      </c>
      <c r="R195" s="11">
        <f>Q195*Předpoklady!$Y19</f>
        <v>8477.0357936535529</v>
      </c>
      <c r="S195" s="11">
        <f>R195*Předpoklady!$Y19</f>
        <v>8704.5167209606589</v>
      </c>
      <c r="T195" s="11">
        <f>S195*Předpoklady!$Y19</f>
        <v>8938.102090144399</v>
      </c>
      <c r="U195" s="11">
        <f>T195*Předpoklady!$Y19</f>
        <v>9177.9557136661788</v>
      </c>
      <c r="V195" s="11">
        <f>U195*Předpoklady!$Y19</f>
        <v>9424.2457998884656</v>
      </c>
      <c r="W195" s="11">
        <f>V195*Předpoklady!$Y19</f>
        <v>9677.145071038618</v>
      </c>
      <c r="X195" s="12">
        <f>W195*Předpoklady!$Y19</f>
        <v>9936.8308843382783</v>
      </c>
    </row>
    <row r="196" spans="1:24" x14ac:dyDescent="0.2">
      <c r="A196" s="15" t="s">
        <v>15</v>
      </c>
      <c r="B196" s="62">
        <f t="shared" si="62"/>
        <v>4801.2216102683778</v>
      </c>
      <c r="C196" s="11">
        <f>B196*Předpoklady!$Y20</f>
        <v>4980.9894764714272</v>
      </c>
      <c r="D196" s="11">
        <f>C196*Předpoklady!$Y20</f>
        <v>5167.4882308405386</v>
      </c>
      <c r="E196" s="11">
        <f>D196*Předpoklady!$Y20</f>
        <v>5360.9698920287728</v>
      </c>
      <c r="F196" s="11">
        <f>E196*Předpoklady!$Y20</f>
        <v>5561.6959147992429</v>
      </c>
      <c r="G196" s="11">
        <f>F196*Předpoklady!$Y20</f>
        <v>5769.9375433329833</v>
      </c>
      <c r="H196" s="11">
        <f>G196*Předpoklady!$Y20</f>
        <v>5985.9761777654094</v>
      </c>
      <c r="I196" s="11">
        <f>H196*Předpoklady!$Y20</f>
        <v>6210.1037544466744</v>
      </c>
      <c r="J196" s="11">
        <f>I196*Předpoklady!$Y20</f>
        <v>6442.6231404397777</v>
      </c>
      <c r="K196" s="11">
        <f>J196*Předpoklady!$Y20</f>
        <v>6683.8485427895157</v>
      </c>
      <c r="L196" s="11">
        <f>K196*Předpoklady!$Y20</f>
        <v>6934.1059331153219</v>
      </c>
      <c r="M196" s="11">
        <f>L196*Předpoklady!$Y20</f>
        <v>7193.7334881017632</v>
      </c>
      <c r="N196" s="11">
        <f>M196*Předpoklady!$Y20</f>
        <v>7463.0820464819262</v>
      </c>
      <c r="O196" s="11">
        <f>N196*Předpoklady!$Y20</f>
        <v>7742.5155831312268</v>
      </c>
      <c r="P196" s="11">
        <f>O196*Předpoklady!$Y20</f>
        <v>8032.411700912292</v>
      </c>
      <c r="Q196" s="11">
        <f>P196*Předpoklady!$Y20</f>
        <v>8333.1621409355539</v>
      </c>
      <c r="R196" s="11">
        <f>Q196*Předpoklady!$Y20</f>
        <v>8645.173311925073</v>
      </c>
      <c r="S196" s="11">
        <f>R196*Předpoklady!$Y20</f>
        <v>8968.8668394049364</v>
      </c>
      <c r="T196" s="11">
        <f>S196*Předpoklady!$Y20</f>
        <v>9304.6801354483541</v>
      </c>
      <c r="U196" s="11">
        <f>T196*Předpoklady!$Y20</f>
        <v>9653.0669897593652</v>
      </c>
      <c r="V196" s="11">
        <f>U196*Předpoklady!$Y20</f>
        <v>10014.498182885885</v>
      </c>
      <c r="W196" s="11">
        <f>V196*Předpoklady!$Y20</f>
        <v>10389.462122392748</v>
      </c>
      <c r="X196" s="12">
        <f>W196*Předpoklady!$Y20</f>
        <v>10778.465502854402</v>
      </c>
    </row>
    <row r="197" spans="1:24" x14ac:dyDescent="0.2">
      <c r="A197" s="15" t="s">
        <v>16</v>
      </c>
      <c r="B197" s="62">
        <f t="shared" si="62"/>
        <v>3927.9145254237301</v>
      </c>
      <c r="C197" s="11">
        <f>B197*Předpoklady!$Y21</f>
        <v>4069.8923569370108</v>
      </c>
      <c r="D197" s="11">
        <f>C197*Předpoklady!$Y21</f>
        <v>4217.0020986562649</v>
      </c>
      <c r="E197" s="11">
        <f>D197*Předpoklady!$Y21</f>
        <v>4369.4292478671005</v>
      </c>
      <c r="F197" s="11">
        <f>E197*Předpoklady!$Y21</f>
        <v>4527.3660068132376</v>
      </c>
      <c r="G197" s="11">
        <f>F197*Předpoklady!$Y21</f>
        <v>4691.0115250529561</v>
      </c>
      <c r="H197" s="11">
        <f>G197*Předpoklady!$Y21</f>
        <v>4860.5721505757274</v>
      </c>
      <c r="I197" s="11">
        <f>H197*Předpoklady!$Y21</f>
        <v>5036.2616899956674</v>
      </c>
      <c r="J197" s="11">
        <f>I197*Předpoklady!$Y21</f>
        <v>5218.3016781499055</v>
      </c>
      <c r="K197" s="11">
        <f>J197*Předpoklady!$Y21</f>
        <v>5406.9216574418215</v>
      </c>
      <c r="L197" s="11">
        <f>K197*Předpoklady!$Y21</f>
        <v>5602.3594672813751</v>
      </c>
      <c r="M197" s="11">
        <f>L197*Předpoklady!$Y21</f>
        <v>5804.861543987513</v>
      </c>
      <c r="N197" s="11">
        <f>M197*Předpoklady!$Y21</f>
        <v>6014.6832315307965</v>
      </c>
      <c r="O197" s="11">
        <f>N197*Předpoklady!$Y21</f>
        <v>6232.0891035080931</v>
      </c>
      <c r="P197" s="11">
        <f>O197*Předpoklady!$Y21</f>
        <v>6457.3532967553165</v>
      </c>
      <c r="Q197" s="11">
        <f>P197*Předpoklady!$Y21</f>
        <v>6690.7598570188838</v>
      </c>
      <c r="R197" s="11">
        <f>Q197*Předpoklady!$Y21</f>
        <v>6932.603097121766</v>
      </c>
      <c r="S197" s="11">
        <f>R197*Předpoklady!$Y21</f>
        <v>7183.1879680757547</v>
      </c>
      <c r="T197" s="11">
        <f>S197*Předpoklady!$Y21</f>
        <v>7442.8304436078997</v>
      </c>
      <c r="U197" s="11">
        <f>T197*Předpoklady!$Y21</f>
        <v>7711.8579185859826</v>
      </c>
      <c r="V197" s="11">
        <f>U197*Předpoklady!$Y21</f>
        <v>7990.6096218454231</v>
      </c>
      <c r="W197" s="11">
        <f>V197*Předpoklady!$Y21</f>
        <v>8279.4370439381655</v>
      </c>
      <c r="X197" s="12">
        <f>W197*Předpoklady!$Y21</f>
        <v>8578.7043803429115</v>
      </c>
    </row>
    <row r="198" spans="1:24" x14ac:dyDescent="0.2">
      <c r="A198" s="15" t="s">
        <v>17</v>
      </c>
      <c r="B198" s="62">
        <f t="shared" si="62"/>
        <v>3234.7500864553303</v>
      </c>
      <c r="C198" s="11">
        <f>B198*Předpoklady!$Y22</f>
        <v>3380.2017938554345</v>
      </c>
      <c r="D198" s="11">
        <f>C198*Předpoklady!$Y22</f>
        <v>3532.1937898775845</v>
      </c>
      <c r="E198" s="11">
        <f>D198*Předpoklady!$Y22</f>
        <v>3691.0201609647947</v>
      </c>
      <c r="F198" s="11">
        <f>E198*Předpoklady!$Y22</f>
        <v>3856.9882172633384</v>
      </c>
      <c r="G198" s="11">
        <f>F198*Předpoklady!$Y22</f>
        <v>4030.4190872313466</v>
      </c>
      <c r="H198" s="11">
        <f>G198*Předpoklady!$Y22</f>
        <v>4211.6483389841978</v>
      </c>
      <c r="I198" s="11">
        <f>H198*Předpoklady!$Y22</f>
        <v>4401.0266295789279</v>
      </c>
      <c r="J198" s="11">
        <f>I198*Předpoklady!$Y22</f>
        <v>4598.9203834939481</v>
      </c>
      <c r="K198" s="11">
        <f>J198*Předpoklady!$Y22</f>
        <v>4805.7125016168502</v>
      </c>
      <c r="L198" s="11">
        <f>K198*Předpoklady!$Y22</f>
        <v>5021.8031021121014</v>
      </c>
      <c r="M198" s="11">
        <f>L198*Předpoklady!$Y22</f>
        <v>5247.6102946021274</v>
      </c>
      <c r="N198" s="11">
        <f>M198*Předpoklady!$Y22</f>
        <v>5483.5709891597235</v>
      </c>
      <c r="O198" s="11">
        <f>N198*Předpoklady!$Y22</f>
        <v>5730.1417416771064</v>
      </c>
      <c r="P198" s="11">
        <f>O198*Předpoklady!$Y22</f>
        <v>5987.799637247288</v>
      </c>
      <c r="Q198" s="11">
        <f>P198*Předpoklady!$Y22</f>
        <v>6257.0432132670121</v>
      </c>
      <c r="R198" s="11">
        <f>Q198*Předpoklady!$Y22</f>
        <v>6538.39342404735</v>
      </c>
      <c r="S198" s="11">
        <f>R198*Předpoklady!$Y22</f>
        <v>6832.3946487983594</v>
      </c>
      <c r="T198" s="11">
        <f>S198*Předpoklady!$Y22</f>
        <v>7139.6157449381399</v>
      </c>
      <c r="U198" s="11">
        <f>T198*Předpoklady!$Y22</f>
        <v>7460.6511487643083</v>
      </c>
      <c r="V198" s="11">
        <f>U198*Předpoklady!$Y22</f>
        <v>7796.1220256175657</v>
      </c>
      <c r="W198" s="11">
        <f>V198*Předpoklady!$Y22</f>
        <v>8146.677471762785</v>
      </c>
      <c r="X198" s="12">
        <f>W198*Předpoklady!$Y22</f>
        <v>8512.9957703131186</v>
      </c>
    </row>
    <row r="199" spans="1:24" x14ac:dyDescent="0.2">
      <c r="A199" s="15" t="s">
        <v>18</v>
      </c>
      <c r="B199" s="62">
        <f t="shared" si="62"/>
        <v>2589.6551785714278</v>
      </c>
      <c r="C199" s="11">
        <f>B199*Předpoklady!$Y23</f>
        <v>2728.0613512860282</v>
      </c>
      <c r="D199" s="11">
        <f>C199*Předpoklady!$Y23</f>
        <v>2873.864751555871</v>
      </c>
      <c r="E199" s="11">
        <f>D199*Předpoklady!$Y23</f>
        <v>3027.4607300682178</v>
      </c>
      <c r="F199" s="11">
        <f>E199*Předpoklady!$Y23</f>
        <v>3189.2657673410345</v>
      </c>
      <c r="G199" s="11">
        <f>F199*Předpoklady!$Y23</f>
        <v>3359.7186030235325</v>
      </c>
      <c r="H199" s="11">
        <f>G199*Předpoklady!$Y23</f>
        <v>3539.2814255530748</v>
      </c>
      <c r="I199" s="11">
        <f>H199*Předpoklady!$Y23</f>
        <v>3728.4411253942349</v>
      </c>
      <c r="J199" s="11">
        <f>I199*Předpoklady!$Y23</f>
        <v>3927.7106152582119</v>
      </c>
      <c r="K199" s="11">
        <f>J199*Předpoklady!$Y23</f>
        <v>4137.6302208824181</v>
      </c>
      <c r="L199" s="11">
        <f>K199*Předpoklady!$Y23</f>
        <v>4358.7691461413851</v>
      </c>
      <c r="M199" s="11">
        <f>L199*Předpoklady!$Y23</f>
        <v>4591.7270164616775</v>
      </c>
      <c r="N199" s="11">
        <f>M199*Předpoklady!$Y23</f>
        <v>4837.1355047258476</v>
      </c>
      <c r="O199" s="11">
        <f>N199*Předpoklady!$Y23</f>
        <v>5095.6600440741067</v>
      </c>
      <c r="P199" s="11">
        <f>O199*Předpoklady!$Y23</f>
        <v>5368.001632248046</v>
      </c>
      <c r="Q199" s="11">
        <f>P199*Předpoklady!$Y23</f>
        <v>5654.8987323689335</v>
      </c>
      <c r="R199" s="11">
        <f>Q199*Předpoklady!$Y23</f>
        <v>5957.1292753046109</v>
      </c>
      <c r="S199" s="11">
        <f>R199*Předpoklady!$Y23</f>
        <v>6275.5127690544805</v>
      </c>
      <c r="T199" s="11">
        <f>S199*Předpoklady!$Y23</f>
        <v>6610.9125208722407</v>
      </c>
      <c r="U199" s="11">
        <f>T199*Předpoklady!$Y23</f>
        <v>6964.2379781517348</v>
      </c>
      <c r="V199" s="11">
        <f>U199*Předpoklady!$Y23</f>
        <v>7336.4471944232919</v>
      </c>
      <c r="W199" s="11">
        <f>V199*Předpoklady!$Y23</f>
        <v>7728.5494271472035</v>
      </c>
      <c r="X199" s="12">
        <f>W199*Předpoklady!$Y23</f>
        <v>8141.6078743483276</v>
      </c>
    </row>
    <row r="200" spans="1:24" x14ac:dyDescent="0.2">
      <c r="A200" s="15" t="s">
        <v>19</v>
      </c>
      <c r="B200" s="62">
        <f t="shared" si="62"/>
        <v>1647.6655813953487</v>
      </c>
      <c r="C200" s="11">
        <f>B200*Předpoklady!$Y24</f>
        <v>1735.7263737825067</v>
      </c>
      <c r="D200" s="11">
        <f>C200*Předpoklady!$Y24</f>
        <v>1828.4936449863717</v>
      </c>
      <c r="E200" s="11">
        <f>D200*Předpoklady!$Y24</f>
        <v>1926.2189364960857</v>
      </c>
      <c r="F200" s="11">
        <f>E200*Předpoklady!$Y24</f>
        <v>2029.1672336349659</v>
      </c>
      <c r="G200" s="11">
        <f>F200*Předpoklady!$Y24</f>
        <v>2137.617684076873</v>
      </c>
      <c r="H200" s="11">
        <f>G200*Předpoklady!$Y24</f>
        <v>2251.8643547642569</v>
      </c>
      <c r="I200" s="11">
        <f>H200*Předpoklady!$Y24</f>
        <v>2372.2170292802853</v>
      </c>
      <c r="J200" s="11">
        <f>I200*Předpoklady!$Y24</f>
        <v>2499.0020478371594</v>
      </c>
      <c r="K200" s="11">
        <f>J200*Předpoklady!$Y24</f>
        <v>2632.5631921582703</v>
      </c>
      <c r="L200" s="11">
        <f>K200*Předpoklady!$Y24</f>
        <v>2773.2626176535819</v>
      </c>
      <c r="M200" s="11">
        <f>L200*Předpoklady!$Y24</f>
        <v>2921.4818354158665</v>
      </c>
      <c r="N200" s="11">
        <f>M200*Předpoklady!$Y24</f>
        <v>3077.6227467005092</v>
      </c>
      <c r="O200" s="11">
        <f>N200*Předpoklady!$Y24</f>
        <v>3242.1087326939009</v>
      </c>
      <c r="P200" s="11">
        <f>O200*Předpoklady!$Y24</f>
        <v>3415.3858025253699</v>
      </c>
      <c r="Q200" s="11">
        <f>P200*Předpoklady!$Y24</f>
        <v>3597.9238026355197</v>
      </c>
      <c r="R200" s="11">
        <f>Q200*Předpoklady!$Y24</f>
        <v>3790.2176907802145</v>
      </c>
      <c r="S200" s="11">
        <f>R200*Předpoklady!$Y24</f>
        <v>3992.7888781247198</v>
      </c>
      <c r="T200" s="11">
        <f>S200*Předpoklady!$Y24</f>
        <v>4206.1866430671244</v>
      </c>
      <c r="U200" s="11">
        <f>T200*Předpoklady!$Y24</f>
        <v>4430.9896206246776</v>
      </c>
      <c r="V200" s="11">
        <f>U200*Předpoklady!$Y24</f>
        <v>4667.8073714215589</v>
      </c>
      <c r="W200" s="11">
        <f>V200*Předpoklady!$Y24</f>
        <v>4917.2820345324408</v>
      </c>
      <c r="X200" s="12">
        <f>W200*Předpoklady!$Y24</f>
        <v>5180.0900686635869</v>
      </c>
    </row>
    <row r="201" spans="1:24" x14ac:dyDescent="0.2">
      <c r="A201" s="15" t="s">
        <v>20</v>
      </c>
      <c r="B201" s="62">
        <f t="shared" si="62"/>
        <v>994.42956521739131</v>
      </c>
      <c r="C201" s="11">
        <f>B201*Předpoklady!$Y25</f>
        <v>1047.5776411832076</v>
      </c>
      <c r="D201" s="11">
        <f>C201*Předpoklady!$Y25</f>
        <v>1103.5662581764325</v>
      </c>
      <c r="E201" s="11">
        <f>D201*Předpoklady!$Y25</f>
        <v>1162.54723116274</v>
      </c>
      <c r="F201" s="11">
        <f>E201*Předpoklady!$Y25</f>
        <v>1224.6804889789225</v>
      </c>
      <c r="G201" s="11">
        <f>F201*Předpoklady!$Y25</f>
        <v>1290.134507985161</v>
      </c>
      <c r="H201" s="11">
        <f>G201*Předpoklady!$Y25</f>
        <v>1359.0867688941844</v>
      </c>
      <c r="I201" s="11">
        <f>H201*Předpoklady!$Y25</f>
        <v>1431.7242380160251</v>
      </c>
      <c r="J201" s="11">
        <f>I201*Předpoklady!$Y25</f>
        <v>1508.2438742232825</v>
      </c>
      <c r="K201" s="11">
        <f>J201*Předpoklady!$Y25</f>
        <v>1588.8531630115458</v>
      </c>
      <c r="L201" s="11">
        <f>K201*Předpoklady!$Y25</f>
        <v>1673.7706791030998</v>
      </c>
      <c r="M201" s="11">
        <f>L201*Předpoklady!$Y25</f>
        <v>1763.2266791194311</v>
      </c>
      <c r="N201" s="11">
        <f>M201*Předpoklady!$Y25</f>
        <v>1857.463725929586</v>
      </c>
      <c r="O201" s="11">
        <f>N201*Předpoklady!$Y25</f>
        <v>1956.7373463673214</v>
      </c>
      <c r="P201" s="11">
        <f>O201*Předpoklady!$Y25</f>
        <v>2061.3167241004694</v>
      </c>
      <c r="Q201" s="11">
        <f>P201*Předpoklady!$Y25</f>
        <v>2171.4854295312552</v>
      </c>
      <c r="R201" s="11">
        <f>Q201*Předpoklady!$Y25</f>
        <v>2287.5421887067132</v>
      </c>
      <c r="S201" s="11">
        <f>R201*Předpoklady!$Y25</f>
        <v>2409.8016933241324</v>
      </c>
      <c r="T201" s="11">
        <f>S201*Předpoklady!$Y25</f>
        <v>2538.5954540278831</v>
      </c>
      <c r="U201" s="11">
        <f>T201*Předpoklady!$Y25</f>
        <v>2674.2726993113683</v>
      </c>
      <c r="V201" s="11">
        <f>U201*Předpoklady!$Y25</f>
        <v>2817.201322461503</v>
      </c>
      <c r="W201" s="11">
        <f>V201*Předpoklady!$Y25</f>
        <v>2967.7688791133905</v>
      </c>
      <c r="X201" s="12">
        <f>W201*Předpoklady!$Y25</f>
        <v>3126.3836381200999</v>
      </c>
    </row>
    <row r="202" spans="1:24" x14ac:dyDescent="0.2">
      <c r="A202" s="15" t="s">
        <v>21</v>
      </c>
      <c r="B202" s="63">
        <f t="shared" si="62"/>
        <v>374.76</v>
      </c>
      <c r="C202" s="48">
        <f>B202*Předpoklady!$Y26</f>
        <v>394.78934510962074</v>
      </c>
      <c r="D202" s="48">
        <f>C202*Předpoklady!$Y26</f>
        <v>415.88917443719509</v>
      </c>
      <c r="E202" s="48">
        <f>D202*Předpoklady!$Y26</f>
        <v>438.11670085985986</v>
      </c>
      <c r="F202" s="48">
        <f>E202*Předpoklady!$Y26</f>
        <v>461.53219504229827</v>
      </c>
      <c r="G202" s="48">
        <f>F202*Předpoklady!$Y26</f>
        <v>486.1991488626179</v>
      </c>
      <c r="H202" s="48">
        <f>G202*Předpoklady!$Y26</f>
        <v>512.18444757265434</v>
      </c>
      <c r="I202" s="48">
        <f>H202*Předpoklady!$Y26</f>
        <v>539.55855115951829</v>
      </c>
      <c r="J202" s="48">
        <f>I202*Předpoklady!$Y26</f>
        <v>568.39568540015489</v>
      </c>
      <c r="K202" s="48">
        <f>J202*Předpoklady!$Y26</f>
        <v>598.77404312696444</v>
      </c>
      <c r="L202" s="48">
        <f>K202*Předpoklady!$Y26</f>
        <v>630.77599625022447</v>
      </c>
      <c r="M202" s="48">
        <f>L202*Předpoklady!$Y26</f>
        <v>664.48831911221771</v>
      </c>
      <c r="N202" s="48">
        <f>M202*Předpoklady!$Y26</f>
        <v>700.0024237786987</v>
      </c>
      <c r="O202" s="48">
        <f>N202*Předpoklady!$Y26</f>
        <v>737.41460790569874</v>
      </c>
      <c r="P202" s="48">
        <f>O202*Předpoklady!$Y26</f>
        <v>776.8263158537693</v>
      </c>
      <c r="Q202" s="48">
        <f>P202*Předpoklady!$Y26</f>
        <v>818.34441375768222</v>
      </c>
      <c r="R202" s="48">
        <f>Q202*Předpoklady!$Y26</f>
        <v>862.08147929744871</v>
      </c>
      <c r="S202" s="48">
        <f>R202*Předpoklady!$Y26</f>
        <v>908.15610695637974</v>
      </c>
      <c r="T202" s="48">
        <f>S202*Předpoklady!$Y26</f>
        <v>956.69322959390513</v>
      </c>
      <c r="U202" s="48">
        <f>T202*Předpoklady!$Y26</f>
        <v>1007.8244572051069</v>
      </c>
      <c r="V202" s="48">
        <f>U202*Předpoklady!$Y26</f>
        <v>1061.6884337855245</v>
      </c>
      <c r="W202" s="48">
        <f>V202*Předpoklady!$Y26</f>
        <v>1118.4312132688819</v>
      </c>
      <c r="X202" s="64">
        <f>W202*Předpoklady!$Y26</f>
        <v>1178.2066555571046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>B158*B107</f>
        <v>10961569.973860376</v>
      </c>
      <c r="C209" s="60">
        <f>C158*C107*Předpoklady!C$66</f>
        <v>11851346.051123541</v>
      </c>
      <c r="D209" s="60">
        <f>D158*D107*Předpoklady!D$66</f>
        <v>12727523.357836202</v>
      </c>
      <c r="E209" s="60">
        <f>E158*E107*Předpoklady!E$66</f>
        <v>13582374.306303691</v>
      </c>
      <c r="F209" s="60">
        <f>F158*F107*Předpoklady!F$66</f>
        <v>14400700.902540175</v>
      </c>
      <c r="G209" s="60">
        <f>G158*G107*Předpoklady!G$66</f>
        <v>15212544.837759575</v>
      </c>
      <c r="H209" s="60">
        <f>H158*H107*Předpoklady!H$66</f>
        <v>16060989.157990288</v>
      </c>
      <c r="I209" s="60">
        <f>I158*I107*Předpoklady!I$66</f>
        <v>16963604.027515531</v>
      </c>
      <c r="J209" s="60">
        <f>J158*J107*Předpoklady!J$66</f>
        <v>17927989.259187832</v>
      </c>
      <c r="K209" s="60">
        <f>K158*K107*Předpoklady!K$66</f>
        <v>18965709.781352066</v>
      </c>
      <c r="L209" s="60">
        <f>L158*L107*Předpoklady!L$66</f>
        <v>20100201.103633977</v>
      </c>
      <c r="M209" s="60">
        <f>M158*M107*Předpoklady!M$66</f>
        <v>21358419.407014403</v>
      </c>
      <c r="N209" s="60">
        <f>N158*N107*Předpoklady!N$66</f>
        <v>22760867.380045265</v>
      </c>
      <c r="O209" s="60">
        <f>O158*O107*Předpoklady!O$66</f>
        <v>24334404.019503586</v>
      </c>
      <c r="P209" s="60">
        <f>P158*P107*Předpoklady!P$66</f>
        <v>26122543.488618322</v>
      </c>
      <c r="Q209" s="60">
        <f>Q158*Q107*Předpoklady!Q$66</f>
        <v>28167819.980579939</v>
      </c>
      <c r="R209" s="60">
        <f>R158*R107*Předpoklady!R$66</f>
        <v>30507645.609186165</v>
      </c>
      <c r="S209" s="60">
        <f>S158*S107*Předpoklady!S$66</f>
        <v>33170825.596733369</v>
      </c>
      <c r="T209" s="60">
        <f>T158*T107*Předpoklady!T$66</f>
        <v>36171602.371534459</v>
      </c>
      <c r="U209" s="60">
        <f>U158*U107*Předpoklady!U$66</f>
        <v>39542848.083706364</v>
      </c>
      <c r="V209" s="60">
        <f>V158*V107*Předpoklady!V$66</f>
        <v>43318140.505708031</v>
      </c>
      <c r="W209" s="60">
        <f>W158*W107*Předpoklady!W$66</f>
        <v>47511308.419891611</v>
      </c>
      <c r="X209" s="61">
        <f>X158*X107*Předpoklady!X$66</f>
        <v>52109227.043173879</v>
      </c>
    </row>
    <row r="210" spans="1:24" x14ac:dyDescent="0.2">
      <c r="A210" s="15" t="s">
        <v>2</v>
      </c>
      <c r="B210" s="62">
        <f t="shared" ref="B210:B229" si="63">B159*B108</f>
        <v>31278966.081353169</v>
      </c>
      <c r="C210" s="11">
        <f>C159*C108*Předpoklady!C$66</f>
        <v>32385818.755088735</v>
      </c>
      <c r="D210" s="11">
        <f>D159*D108*Předpoklady!D$66</f>
        <v>33692627.574866734</v>
      </c>
      <c r="E210" s="11">
        <f>E159*E108*Předpoklady!E$66</f>
        <v>35455612.598579757</v>
      </c>
      <c r="F210" s="11">
        <f>F159*F108*Předpoklady!F$66</f>
        <v>37759173.902346596</v>
      </c>
      <c r="G210" s="11">
        <f>G159*G108*Předpoklady!G$66</f>
        <v>40269570.959252536</v>
      </c>
      <c r="H210" s="11">
        <f>H159*H108*Předpoklady!H$66</f>
        <v>42786632.80276113</v>
      </c>
      <c r="I210" s="11">
        <f>I159*I108*Předpoklady!I$66</f>
        <v>45203154.1252416</v>
      </c>
      <c r="J210" s="11">
        <f>J159*J108*Předpoklady!J$66</f>
        <v>47519060.898999393</v>
      </c>
      <c r="K210" s="11">
        <f>K159*K108*Předpoklady!K$66</f>
        <v>49657712.9979361</v>
      </c>
      <c r="L210" s="11">
        <f>L159*L108*Předpoklady!L$66</f>
        <v>51716030.392115995</v>
      </c>
      <c r="M210" s="11">
        <f>M159*M108*Předpoklady!M$66</f>
        <v>53833321.674730428</v>
      </c>
      <c r="N210" s="11">
        <f>N159*N108*Předpoklady!N$66</f>
        <v>56048040.673472293</v>
      </c>
      <c r="O210" s="11">
        <f>O159*O108*Předpoklady!O$66</f>
        <v>58377814.365477353</v>
      </c>
      <c r="P210" s="11">
        <f>P159*P108*Předpoklady!P$66</f>
        <v>60882342.910682403</v>
      </c>
      <c r="Q210" s="11">
        <f>Q159*Q108*Předpoklady!Q$66</f>
        <v>63620997.557242163</v>
      </c>
      <c r="R210" s="11">
        <f>R159*R108*Předpoklady!R$66</f>
        <v>66645530.517679043</v>
      </c>
      <c r="S210" s="11">
        <f>S159*S108*Předpoklady!S$66</f>
        <v>69993278.779816374</v>
      </c>
      <c r="T210" s="11">
        <f>T159*T108*Předpoklady!T$66</f>
        <v>73681369.32717672</v>
      </c>
      <c r="U210" s="11">
        <f>U159*U108*Předpoklady!U$66</f>
        <v>77786352.32715638</v>
      </c>
      <c r="V210" s="11">
        <f>V159*V108*Předpoklady!V$66</f>
        <v>82409027.711847484</v>
      </c>
      <c r="W210" s="11">
        <f>W159*W108*Předpoklady!W$66</f>
        <v>87638032.744738489</v>
      </c>
      <c r="X210" s="12">
        <f>X159*X108*Předpoklady!X$66</f>
        <v>93536275.656658053</v>
      </c>
    </row>
    <row r="211" spans="1:24" x14ac:dyDescent="0.2">
      <c r="A211" s="15" t="s">
        <v>3</v>
      </c>
      <c r="B211" s="62">
        <f t="shared" si="63"/>
        <v>25050087.60140099</v>
      </c>
      <c r="C211" s="11">
        <f>C160*C109*Předpoklady!C$66</f>
        <v>27547192.782790437</v>
      </c>
      <c r="D211" s="11">
        <f>D160*D109*Předpoklady!D$66</f>
        <v>29934297.801111478</v>
      </c>
      <c r="E211" s="11">
        <f>E160*E109*Předpoklady!E$66</f>
        <v>31891575.633708216</v>
      </c>
      <c r="F211" s="11">
        <f>F160*F109*Předpoklady!F$66</f>
        <v>33261465.798536208</v>
      </c>
      <c r="G211" s="11">
        <f>G160*G109*Předpoklady!G$66</f>
        <v>34289671.093278021</v>
      </c>
      <c r="H211" s="11">
        <f>H160*H109*Předpoklady!H$66</f>
        <v>35345423.414801911</v>
      </c>
      <c r="I211" s="11">
        <f>I160*I109*Předpoklady!I$66</f>
        <v>36649835.059498727</v>
      </c>
      <c r="J211" s="11">
        <f>J160*J109*Předpoklady!J$66</f>
        <v>38476578.608202994</v>
      </c>
      <c r="K211" s="11">
        <f>K160*K109*Předpoklady!K$66</f>
        <v>40895866.889204413</v>
      </c>
      <c r="L211" s="11">
        <f>L160*L109*Předpoklady!L$66</f>
        <v>43537343.413854502</v>
      </c>
      <c r="M211" s="11">
        <f>M160*M109*Předpoklady!M$66</f>
        <v>46181250.0223547</v>
      </c>
      <c r="N211" s="11">
        <f>N160*N109*Předpoklady!N$66</f>
        <v>48699113.678516507</v>
      </c>
      <c r="O211" s="11">
        <f>O160*O109*Předpoklady!O$66</f>
        <v>51090189.90686059</v>
      </c>
      <c r="P211" s="11">
        <f>P160*P109*Předpoklady!P$66</f>
        <v>53299972.68961744</v>
      </c>
      <c r="Q211" s="11">
        <f>Q160*Q109*Předpoklady!Q$66</f>
        <v>55427506.346221544</v>
      </c>
      <c r="R211" s="11">
        <f>R160*R109*Předpoklady!R$66</f>
        <v>57603644.10372702</v>
      </c>
      <c r="S211" s="11">
        <f>S160*S109*Předpoklady!S$66</f>
        <v>59860207.506655626</v>
      </c>
      <c r="T211" s="11">
        <f>T160*T109*Předpoklady!T$66</f>
        <v>62176244.005128145</v>
      </c>
      <c r="U211" s="11">
        <f>U160*U109*Předpoklady!U$66</f>
        <v>64590068.338652365</v>
      </c>
      <c r="V211" s="11">
        <f>V160*V109*Předpoklady!V$66</f>
        <v>67169980.697073728</v>
      </c>
      <c r="W211" s="11">
        <f>W160*W109*Předpoklady!W$66</f>
        <v>69982902.024988413</v>
      </c>
      <c r="X211" s="12">
        <f>X160*X109*Předpoklady!X$66</f>
        <v>73082702.683304399</v>
      </c>
    </row>
    <row r="212" spans="1:24" x14ac:dyDescent="0.2">
      <c r="A212" s="15" t="s">
        <v>4</v>
      </c>
      <c r="B212" s="62">
        <f t="shared" si="63"/>
        <v>16535557.634431576</v>
      </c>
      <c r="C212" s="11">
        <f>C161*C110*Předpoklady!C$66</f>
        <v>18013871.458395295</v>
      </c>
      <c r="D212" s="11">
        <f>D161*D110*Předpoklady!D$66</f>
        <v>19734677.646046184</v>
      </c>
      <c r="E212" s="11">
        <f>E161*E110*Předpoklady!E$66</f>
        <v>21801721.668983236</v>
      </c>
      <c r="F212" s="11">
        <f>F161*F110*Předpoklady!F$66</f>
        <v>24383819.771083776</v>
      </c>
      <c r="G212" s="11">
        <f>G161*G110*Předpoklady!G$66</f>
        <v>27512103.318564098</v>
      </c>
      <c r="H212" s="11">
        <f>H161*H110*Předpoklady!H$66</f>
        <v>30937534.027721763</v>
      </c>
      <c r="I212" s="11">
        <f>I161*I110*Předpoklady!I$66</f>
        <v>34419496.172678478</v>
      </c>
      <c r="J212" s="11">
        <f>J161*J110*Předpoklady!J$66</f>
        <v>37593324.670922071</v>
      </c>
      <c r="K212" s="11">
        <f>K161*K110*Předpoklady!K$66</f>
        <v>40223882.065541446</v>
      </c>
      <c r="L212" s="11">
        <f>L161*L110*Předpoklady!L$66</f>
        <v>42555997.758579351</v>
      </c>
      <c r="M212" s="11">
        <f>M161*M110*Předpoklady!M$66</f>
        <v>45021847.645781524</v>
      </c>
      <c r="N212" s="11">
        <f>N161*N110*Předpoklady!N$66</f>
        <v>47900306.741937429</v>
      </c>
      <c r="O212" s="11">
        <f>O161*O110*Předpoklady!O$66</f>
        <v>51580752.520801</v>
      </c>
      <c r="P212" s="11">
        <f>P161*P110*Předpoklady!P$66</f>
        <v>56242898.406587318</v>
      </c>
      <c r="Q212" s="11">
        <f>Q161*Q110*Předpoklady!Q$66</f>
        <v>61435654.356536634</v>
      </c>
      <c r="R212" s="11">
        <f>R161*R110*Předpoklady!R$66</f>
        <v>66857074.759277813</v>
      </c>
      <c r="S212" s="11">
        <f>S161*S110*Předpoklady!S$66</f>
        <v>72315813.500951961</v>
      </c>
      <c r="T212" s="11">
        <f>T161*T110*Předpoklady!T$66</f>
        <v>77755118.32345219</v>
      </c>
      <c r="U212" s="11">
        <f>U161*U110*Předpoklady!U$66</f>
        <v>83047414.789212212</v>
      </c>
      <c r="V212" s="11">
        <f>V161*V110*Předpoklady!V$66</f>
        <v>88340205.892720729</v>
      </c>
      <c r="W212" s="11">
        <f>W161*W110*Předpoklady!W$66</f>
        <v>93859351.937830999</v>
      </c>
      <c r="X212" s="12">
        <f>X161*X110*Předpoklady!X$66</f>
        <v>99692155.390689194</v>
      </c>
    </row>
    <row r="213" spans="1:24" x14ac:dyDescent="0.2">
      <c r="A213" s="15" t="s">
        <v>5</v>
      </c>
      <c r="B213" s="62">
        <f t="shared" si="63"/>
        <v>13353809.494768407</v>
      </c>
      <c r="C213" s="11">
        <f>C162*C111*Předpoklady!C$66</f>
        <v>13691067.367519869</v>
      </c>
      <c r="D213" s="11">
        <f>D162*D111*Předpoklady!D$66</f>
        <v>14332571.533038612</v>
      </c>
      <c r="E213" s="11">
        <f>E162*E111*Předpoklady!E$66</f>
        <v>15264004.014872197</v>
      </c>
      <c r="F213" s="11">
        <f>F162*F111*Předpoklady!F$66</f>
        <v>16369936.240341881</v>
      </c>
      <c r="G213" s="11">
        <f>G162*G111*Předpoklady!G$66</f>
        <v>17621017.835521143</v>
      </c>
      <c r="H213" s="11">
        <f>H162*H111*Předpoklady!H$66</f>
        <v>19110240.865551684</v>
      </c>
      <c r="I213" s="11">
        <f>I162*I111*Předpoklady!I$66</f>
        <v>20895053.934869435</v>
      </c>
      <c r="J213" s="11">
        <f>J162*J111*Předpoklady!J$66</f>
        <v>23050103.038808987</v>
      </c>
      <c r="K213" s="11">
        <f>K162*K111*Předpoklady!K$66</f>
        <v>25745466.823696915</v>
      </c>
      <c r="L213" s="11">
        <f>L162*L111*Předpoklady!L$66</f>
        <v>29009627.633913584</v>
      </c>
      <c r="M213" s="11">
        <f>M162*M111*Předpoklady!M$66</f>
        <v>32586482.388912652</v>
      </c>
      <c r="N213" s="11">
        <f>N162*N111*Předpoklady!N$66</f>
        <v>36220882.057852164</v>
      </c>
      <c r="O213" s="11">
        <f>O162*O111*Předpoklady!O$66</f>
        <v>39537892.308736935</v>
      </c>
      <c r="P213" s="11">
        <f>P162*P111*Předpoklady!P$66</f>
        <v>42317559.562321223</v>
      </c>
      <c r="Q213" s="11">
        <f>Q162*Q111*Předpoklady!Q$66</f>
        <v>44808203.311093308</v>
      </c>
      <c r="R213" s="11">
        <f>R162*R111*Předpoklady!R$66</f>
        <v>47438431.506220385</v>
      </c>
      <c r="S213" s="11">
        <f>S162*S111*Předpoklady!S$66</f>
        <v>50485832.468376271</v>
      </c>
      <c r="T213" s="11">
        <f>T162*T111*Předpoklady!T$66</f>
        <v>54314680.40331886</v>
      </c>
      <c r="U213" s="11">
        <f>U162*U111*Předpoklady!U$66</f>
        <v>59081179.81815356</v>
      </c>
      <c r="V213" s="11">
        <f>V162*V111*Předpoklady!V$66</f>
        <v>64320366.828535385</v>
      </c>
      <c r="W213" s="11">
        <f>W162*W111*Předpoklady!W$66</f>
        <v>69731479.05356276</v>
      </c>
      <c r="X213" s="12">
        <f>X162*X111*Předpoklady!X$66</f>
        <v>75135016.079297245</v>
      </c>
    </row>
    <row r="214" spans="1:24" x14ac:dyDescent="0.2">
      <c r="A214" s="15" t="s">
        <v>6</v>
      </c>
      <c r="B214" s="62">
        <f t="shared" si="63"/>
        <v>17937776.110674255</v>
      </c>
      <c r="C214" s="11">
        <f>C163*C112*Předpoklady!C$66</f>
        <v>18954481.399650551</v>
      </c>
      <c r="D214" s="11">
        <f>D163*D112*Předpoklady!D$66</f>
        <v>19631547.859712396</v>
      </c>
      <c r="E214" s="11">
        <f>E163*E112*Předpoklady!E$66</f>
        <v>20032134.314846236</v>
      </c>
      <c r="F214" s="11">
        <f>F163*F112*Předpoklady!F$66</f>
        <v>20414347.138020378</v>
      </c>
      <c r="G214" s="11">
        <f>G163*G112*Předpoklady!G$66</f>
        <v>20900610.008517303</v>
      </c>
      <c r="H214" s="11">
        <f>H163*H112*Předpoklady!H$66</f>
        <v>21618363.011323057</v>
      </c>
      <c r="I214" s="11">
        <f>I163*I112*Předpoklady!I$66</f>
        <v>22877024.634320874</v>
      </c>
      <c r="J214" s="11">
        <f>J163*J112*Předpoklady!J$66</f>
        <v>24626951.034178682</v>
      </c>
      <c r="K214" s="11">
        <f>K163*K112*Předpoklady!K$66</f>
        <v>26698826.420525342</v>
      </c>
      <c r="L214" s="11">
        <f>L163*L112*Předpoklady!L$66</f>
        <v>29052824.792783879</v>
      </c>
      <c r="M214" s="11">
        <f>M163*M112*Předpoklady!M$66</f>
        <v>31842413.898687508</v>
      </c>
      <c r="N214" s="11">
        <f>N163*N112*Předpoklady!N$66</f>
        <v>35164156.905626826</v>
      </c>
      <c r="O214" s="11">
        <f>O163*O112*Předpoklady!O$66</f>
        <v>39154093.06308727</v>
      </c>
      <c r="P214" s="11">
        <f>P163*P112*Předpoklady!P$66</f>
        <v>44130927.827166073</v>
      </c>
      <c r="Q214" s="11">
        <f>Q163*Q112*Předpoklady!Q$66</f>
        <v>50173106.761145785</v>
      </c>
      <c r="R214" s="11">
        <f>R163*R112*Předpoklady!R$66</f>
        <v>56874400.361022234</v>
      </c>
      <c r="S214" s="11">
        <f>S163*S112*Předpoklady!S$66</f>
        <v>63814312.01722645</v>
      </c>
      <c r="T214" s="11">
        <f>T163*T112*Předpoklady!T$66</f>
        <v>70313852.195293069</v>
      </c>
      <c r="U214" s="11">
        <f>U163*U112*Předpoklady!U$66</f>
        <v>75945709.054211482</v>
      </c>
      <c r="V214" s="11">
        <f>V163*V112*Předpoklady!V$66</f>
        <v>81119022.956162289</v>
      </c>
      <c r="W214" s="11">
        <f>W163*W112*Předpoklady!W$66</f>
        <v>86586491.984973475</v>
      </c>
      <c r="X214" s="12">
        <f>X163*X112*Předpoklady!X$66</f>
        <v>92864674.421729386</v>
      </c>
    </row>
    <row r="215" spans="1:24" x14ac:dyDescent="0.2">
      <c r="A215" s="15" t="s">
        <v>7</v>
      </c>
      <c r="B215" s="62">
        <f t="shared" si="63"/>
        <v>19648142.097821001</v>
      </c>
      <c r="C215" s="11">
        <f>C164*C113*Předpoklady!C$66</f>
        <v>20961344.772382502</v>
      </c>
      <c r="D215" s="11">
        <f>D164*D113*Předpoklady!D$66</f>
        <v>22262634.787738476</v>
      </c>
      <c r="E215" s="11">
        <f>E164*E113*Předpoklady!E$66</f>
        <v>23725285.450318467</v>
      </c>
      <c r="F215" s="11">
        <f>F164*F113*Předpoklady!F$66</f>
        <v>25227867.873154085</v>
      </c>
      <c r="G215" s="11">
        <f>G164*G113*Předpoklady!G$66</f>
        <v>26708098.539926883</v>
      </c>
      <c r="H215" s="11">
        <f>H164*H113*Předpoklady!H$66</f>
        <v>28077706.219561424</v>
      </c>
      <c r="I215" s="11">
        <f>I164*I113*Předpoklady!I$66</f>
        <v>29069635.157479111</v>
      </c>
      <c r="J215" s="11">
        <f>J164*J113*Předpoklady!J$66</f>
        <v>29670108.959436558</v>
      </c>
      <c r="K215" s="11">
        <f>K164*K113*Předpoklady!K$66</f>
        <v>30263074.248079669</v>
      </c>
      <c r="L215" s="11">
        <f>L164*L113*Předpoklady!L$66</f>
        <v>31015623.79195188</v>
      </c>
      <c r="M215" s="11">
        <f>M164*M113*Předpoklady!M$66</f>
        <v>32104402.400148287</v>
      </c>
      <c r="N215" s="11">
        <f>N164*N113*Předpoklady!N$66</f>
        <v>33956377.966645479</v>
      </c>
      <c r="O215" s="11">
        <f>O164*O113*Předpoklady!O$66</f>
        <v>36498128.623240009</v>
      </c>
      <c r="P215" s="11">
        <f>P164*P113*Předpoklady!P$66</f>
        <v>39507532.799527913</v>
      </c>
      <c r="Q215" s="11">
        <f>Q164*Q113*Předpoklady!Q$66</f>
        <v>42926052.242439523</v>
      </c>
      <c r="R215" s="11">
        <f>R164*R113*Předpoklady!R$66</f>
        <v>46955830.272424385</v>
      </c>
      <c r="S215" s="11">
        <f>S164*S113*Předpoklady!S$66</f>
        <v>51721661.055347607</v>
      </c>
      <c r="T215" s="11">
        <f>T164*T113*Předpoklady!T$66</f>
        <v>57373584.780118816</v>
      </c>
      <c r="U215" s="11">
        <f>U164*U113*Předpoklady!U$66</f>
        <v>64319491.997639589</v>
      </c>
      <c r="V215" s="11">
        <f>V164*V113*Předpoklady!V$66</f>
        <v>72649256.580077767</v>
      </c>
      <c r="W215" s="11">
        <f>W164*W113*Předpoklady!W$66</f>
        <v>81788354.053422675</v>
      </c>
      <c r="X215" s="12">
        <f>X164*X113*Předpoklady!X$66</f>
        <v>91161395.731897682</v>
      </c>
    </row>
    <row r="216" spans="1:24" x14ac:dyDescent="0.2">
      <c r="A216" s="15" t="s">
        <v>8</v>
      </c>
      <c r="B216" s="62">
        <f t="shared" si="63"/>
        <v>24504227.130426306</v>
      </c>
      <c r="C216" s="11">
        <f>C165*C114*Předpoklady!C$66</f>
        <v>25334260.754080851</v>
      </c>
      <c r="D216" s="11">
        <f>D165*D114*Předpoklady!D$66</f>
        <v>26465805.085934736</v>
      </c>
      <c r="E216" s="11">
        <f>E165*E114*Předpoklady!E$66</f>
        <v>28041603.946645938</v>
      </c>
      <c r="F216" s="11">
        <f>F165*F114*Předpoklady!F$66</f>
        <v>29811806.131173156</v>
      </c>
      <c r="G216" s="11">
        <f>G165*G114*Předpoklady!G$66</f>
        <v>31743570.250010632</v>
      </c>
      <c r="H216" s="11">
        <f>H165*H114*Předpoklady!H$66</f>
        <v>33791922.612168156</v>
      </c>
      <c r="I216" s="11">
        <f>I165*I114*Předpoklady!I$66</f>
        <v>35936039.783427857</v>
      </c>
      <c r="J216" s="11">
        <f>J165*J114*Předpoklady!J$66</f>
        <v>38343069.25344824</v>
      </c>
      <c r="K216" s="11">
        <f>K165*K114*Předpoklady!K$66</f>
        <v>40841970.987016946</v>
      </c>
      <c r="L216" s="11">
        <f>L165*L114*Předpoklady!L$66</f>
        <v>43326442.340368733</v>
      </c>
      <c r="M216" s="11">
        <f>M165*M114*Předpoklady!M$66</f>
        <v>45652402.913354076</v>
      </c>
      <c r="N216" s="11">
        <f>N165*N114*Předpoklady!N$66</f>
        <v>47381254.592760302</v>
      </c>
      <c r="O216" s="11">
        <f>O165*O114*Předpoklady!O$66</f>
        <v>48488157.606960192</v>
      </c>
      <c r="P216" s="11">
        <f>P165*P114*Předpoklady!P$66</f>
        <v>49608133.769999683</v>
      </c>
      <c r="Q216" s="11">
        <f>Q165*Q114*Předpoklady!Q$66</f>
        <v>51003372.450067483</v>
      </c>
      <c r="R216" s="11">
        <f>R165*R114*Předpoklady!R$66</f>
        <v>52942860.920490108</v>
      </c>
      <c r="S216" s="11">
        <f>S165*S114*Předpoklady!S$66</f>
        <v>56105704.246252097</v>
      </c>
      <c r="T216" s="11">
        <f>T165*T114*Předpoklady!T$66</f>
        <v>60341387.93483001</v>
      </c>
      <c r="U216" s="11">
        <f>U165*U114*Předpoklady!U$66</f>
        <v>65268482.875824012</v>
      </c>
      <c r="V216" s="11">
        <f>V165*V114*Předpoklady!V$66</f>
        <v>70793180.723537147</v>
      </c>
      <c r="W216" s="11">
        <f>W165*W114*Předpoklady!W$66</f>
        <v>77247366.673388749</v>
      </c>
      <c r="X216" s="12">
        <f>X165*X114*Předpoklady!X$66</f>
        <v>84841462.775061801</v>
      </c>
    </row>
    <row r="217" spans="1:24" x14ac:dyDescent="0.2">
      <c r="A217" s="15" t="s">
        <v>9</v>
      </c>
      <c r="B217" s="62">
        <f t="shared" si="63"/>
        <v>27139886.127492603</v>
      </c>
      <c r="C217" s="11">
        <f>C166*C115*Předpoklady!C$66</f>
        <v>28833131.025873754</v>
      </c>
      <c r="D217" s="11">
        <f>D166*D115*Předpoklady!D$66</f>
        <v>30111963.352045421</v>
      </c>
      <c r="E217" s="11">
        <f>E166*E115*Předpoklady!E$66</f>
        <v>31092186.259944156</v>
      </c>
      <c r="F217" s="11">
        <f>F166*F115*Předpoklady!F$66</f>
        <v>32016955.986835014</v>
      </c>
      <c r="G217" s="11">
        <f>G166*G115*Předpoklady!G$66</f>
        <v>33019490.060264535</v>
      </c>
      <c r="H217" s="11">
        <f>H166*H115*Předpoklady!H$66</f>
        <v>34138821.551243268</v>
      </c>
      <c r="I217" s="11">
        <f>I166*I115*Předpoklady!I$66</f>
        <v>35745077.97504393</v>
      </c>
      <c r="J217" s="11">
        <f>J166*J115*Předpoklady!J$66</f>
        <v>37970657.85667228</v>
      </c>
      <c r="K217" s="11">
        <f>K166*K115*Předpoklady!K$66</f>
        <v>40488470.392748818</v>
      </c>
      <c r="L217" s="11">
        <f>L166*L115*Předpoklady!L$66</f>
        <v>43248666.077333264</v>
      </c>
      <c r="M217" s="11">
        <f>M166*M115*Předpoklady!M$66</f>
        <v>46188955.914556138</v>
      </c>
      <c r="N217" s="11">
        <f>N166*N115*Předpoklady!N$66</f>
        <v>49269699.348594181</v>
      </c>
      <c r="O217" s="11">
        <f>O166*O115*Předpoklady!O$66</f>
        <v>52717124.899496846</v>
      </c>
      <c r="P217" s="11">
        <f>P166*P115*Předpoklady!P$66</f>
        <v>56328344.617089756</v>
      </c>
      <c r="Q217" s="11">
        <f>Q166*Q115*Předpoklady!Q$66</f>
        <v>59956163.454416737</v>
      </c>
      <c r="R217" s="11">
        <f>R166*R115*Předpoklady!R$66</f>
        <v>63384196.292063378</v>
      </c>
      <c r="S217" s="11">
        <f>S166*S115*Předpoklady!S$66</f>
        <v>65997677.26518362</v>
      </c>
      <c r="T217" s="11">
        <f>T166*T115*Předpoklady!T$66</f>
        <v>67715191.018721923</v>
      </c>
      <c r="U217" s="11">
        <f>U166*U115*Předpoklady!U$66</f>
        <v>69383514.039041564</v>
      </c>
      <c r="V217" s="11">
        <f>V166*V115*Předpoklady!V$66</f>
        <v>71376255.221774012</v>
      </c>
      <c r="W217" s="11">
        <f>W166*W115*Předpoklady!W$66</f>
        <v>74082561.663224518</v>
      </c>
      <c r="X217" s="12">
        <f>X166*X115*Předpoklady!X$66</f>
        <v>78453930.172759846</v>
      </c>
    </row>
    <row r="218" spans="1:24" x14ac:dyDescent="0.2">
      <c r="A218" s="15" t="s">
        <v>10</v>
      </c>
      <c r="B218" s="62">
        <f t="shared" si="63"/>
        <v>17127843.006143462</v>
      </c>
      <c r="C218" s="11">
        <f>C167*C116*Předpoklady!C$66</f>
        <v>19358324.841184873</v>
      </c>
      <c r="D218" s="11">
        <f>D167*D116*Předpoklady!D$66</f>
        <v>21729809.154562287</v>
      </c>
      <c r="E218" s="11">
        <f>E167*E116*Předpoklady!E$66</f>
        <v>24114542.887541261</v>
      </c>
      <c r="F218" s="11">
        <f>F167*F116*Předpoklady!F$66</f>
        <v>26390539.218625456</v>
      </c>
      <c r="G218" s="11">
        <f>G167*G116*Předpoklady!G$66</f>
        <v>28360495.296039339</v>
      </c>
      <c r="H218" s="11">
        <f>H167*H116*Předpoklady!H$66</f>
        <v>29931842.893407892</v>
      </c>
      <c r="I218" s="11">
        <f>I167*I116*Předpoklady!I$66</f>
        <v>31122890.752287272</v>
      </c>
      <c r="J218" s="11">
        <f>J167*J116*Předpoklady!J$66</f>
        <v>32011106.065505736</v>
      </c>
      <c r="K218" s="11">
        <f>K167*K116*Předpoklady!K$66</f>
        <v>32852084.531374279</v>
      </c>
      <c r="L218" s="11">
        <f>L167*L116*Předpoklady!L$66</f>
        <v>33773918.845118165</v>
      </c>
      <c r="M218" s="11">
        <f>M167*M116*Předpoklady!M$66</f>
        <v>34811768.432003625</v>
      </c>
      <c r="N218" s="11">
        <f>N167*N116*Předpoklady!N$66</f>
        <v>36326566.067011729</v>
      </c>
      <c r="O218" s="11">
        <f>O167*O116*Předpoklady!O$66</f>
        <v>38444125.23594027</v>
      </c>
      <c r="P218" s="11">
        <f>P167*P116*Předpoklady!P$66</f>
        <v>40850589.145135745</v>
      </c>
      <c r="Q218" s="11">
        <f>Q167*Q116*Předpoklady!Q$66</f>
        <v>43490763.392869525</v>
      </c>
      <c r="R218" s="11">
        <f>R167*R116*Předpoklady!R$66</f>
        <v>46286400.380214237</v>
      </c>
      <c r="S218" s="11">
        <f>S167*S116*Předpoklady!S$66</f>
        <v>49189180.906162351</v>
      </c>
      <c r="T218" s="11">
        <f>T167*T116*Předpoklady!T$66</f>
        <v>52387593.430110678</v>
      </c>
      <c r="U218" s="11">
        <f>U167*U116*Předpoklady!U$66</f>
        <v>55653347.869827226</v>
      </c>
      <c r="V218" s="11">
        <f>V167*V116*Předpoklady!V$66</f>
        <v>58844132.231361866</v>
      </c>
      <c r="W218" s="11">
        <f>W167*W116*Předpoklady!W$66</f>
        <v>61762788.076843672</v>
      </c>
      <c r="X218" s="12">
        <f>X167*X116*Předpoklady!X$66</f>
        <v>63841271.330870867</v>
      </c>
    </row>
    <row r="219" spans="1:24" x14ac:dyDescent="0.2">
      <c r="A219" s="15" t="s">
        <v>11</v>
      </c>
      <c r="B219" s="62">
        <f t="shared" si="63"/>
        <v>12763784.591082701</v>
      </c>
      <c r="C219" s="11">
        <f>C168*C117*Předpoklady!C$66</f>
        <v>13420733.835698187</v>
      </c>
      <c r="D219" s="11">
        <f>D168*D117*Předpoklady!D$66</f>
        <v>14238289.176713409</v>
      </c>
      <c r="E219" s="11">
        <f>E168*E117*Předpoklady!E$66</f>
        <v>15360900.9551645</v>
      </c>
      <c r="F219" s="11">
        <f>F168*F117*Předpoklady!F$66</f>
        <v>16825643.398217253</v>
      </c>
      <c r="G219" s="11">
        <f>G168*G117*Předpoklady!G$66</f>
        <v>18774374.995751068</v>
      </c>
      <c r="H219" s="11">
        <f>H168*H117*Předpoklady!H$66</f>
        <v>21201802.600028764</v>
      </c>
      <c r="I219" s="11">
        <f>I168*I117*Předpoklady!I$66</f>
        <v>23827856.756501604</v>
      </c>
      <c r="J219" s="11">
        <f>J168*J117*Předpoklady!J$66</f>
        <v>26483512.713068232</v>
      </c>
      <c r="K219" s="11">
        <f>K168*K117*Předpoklady!K$66</f>
        <v>29042277.869916692</v>
      </c>
      <c r="L219" s="11">
        <f>L168*L117*Předpoklady!L$66</f>
        <v>31282839.300406601</v>
      </c>
      <c r="M219" s="11">
        <f>M168*M117*Předpoklady!M$66</f>
        <v>33099400.943089508</v>
      </c>
      <c r="N219" s="11">
        <f>N168*N117*Předpoklady!N$66</f>
        <v>34497753.163873211</v>
      </c>
      <c r="O219" s="11">
        <f>O168*O117*Předpoklady!O$66</f>
        <v>35559083.006836593</v>
      </c>
      <c r="P219" s="11">
        <f>P168*P117*Předpoklady!P$66</f>
        <v>36584535.504746601</v>
      </c>
      <c r="Q219" s="11">
        <f>Q168*Q117*Předpoklady!Q$66</f>
        <v>37713049.742357433</v>
      </c>
      <c r="R219" s="11">
        <f>R168*R117*Předpoklady!R$66</f>
        <v>38972623.437274314</v>
      </c>
      <c r="S219" s="11">
        <f>S168*S117*Předpoklady!S$66</f>
        <v>40760065.492189899</v>
      </c>
      <c r="T219" s="11">
        <f>T168*T117*Předpoklady!T$66</f>
        <v>43190601.662111126</v>
      </c>
      <c r="U219" s="11">
        <f>U168*U117*Předpoklady!U$66</f>
        <v>45897383.17427884</v>
      </c>
      <c r="V219" s="11">
        <f>V168*V117*Předpoklady!V$66</f>
        <v>48822036.724285655</v>
      </c>
      <c r="W219" s="11">
        <f>W168*W117*Předpoklady!W$66</f>
        <v>51886029.908352748</v>
      </c>
      <c r="X219" s="12">
        <f>X168*X117*Předpoklady!X$66</f>
        <v>55048774.588492788</v>
      </c>
    </row>
    <row r="220" spans="1:24" x14ac:dyDescent="0.2">
      <c r="A220" s="15" t="s">
        <v>12</v>
      </c>
      <c r="B220" s="62">
        <f t="shared" si="63"/>
        <v>10164877.417627353</v>
      </c>
      <c r="C220" s="11">
        <f>C169*C118*Předpoklady!C$66</f>
        <v>10962002.922608232</v>
      </c>
      <c r="D220" s="11">
        <f>D169*D118*Předpoklady!D$66</f>
        <v>11855751.128717294</v>
      </c>
      <c r="E220" s="11">
        <f>E169*E118*Předpoklady!E$66</f>
        <v>12662661.157522524</v>
      </c>
      <c r="F220" s="11">
        <f>F169*F118*Předpoklady!F$66</f>
        <v>13409090.56827282</v>
      </c>
      <c r="G220" s="11">
        <f>G169*G118*Předpoklady!G$66</f>
        <v>14020838.376359789</v>
      </c>
      <c r="H220" s="11">
        <f>H169*H118*Předpoklady!H$66</f>
        <v>14544225.494408885</v>
      </c>
      <c r="I220" s="11">
        <f>I169*I118*Předpoklady!I$66</f>
        <v>15248017.88451265</v>
      </c>
      <c r="J220" s="11">
        <f>J169*J118*Předpoklady!J$66</f>
        <v>16263366.73029699</v>
      </c>
      <c r="K220" s="11">
        <f>K169*K118*Předpoklady!K$66</f>
        <v>17618717.557284985</v>
      </c>
      <c r="L220" s="11">
        <f>L169*L118*Předpoklady!L$66</f>
        <v>19446278.761612896</v>
      </c>
      <c r="M220" s="11">
        <f>M169*M118*Předpoklady!M$66</f>
        <v>21723174.544848371</v>
      </c>
      <c r="N220" s="11">
        <f>N169*N118*Předpoklady!N$66</f>
        <v>24142972.118120026</v>
      </c>
      <c r="O220" s="11">
        <f>O169*O118*Předpoklady!O$66</f>
        <v>26528024.17760288</v>
      </c>
      <c r="P220" s="11">
        <f>P169*P118*Předpoklady!P$66</f>
        <v>28767316.661414552</v>
      </c>
      <c r="Q220" s="11">
        <f>Q169*Q118*Předpoklady!Q$66</f>
        <v>30649033.687370494</v>
      </c>
      <c r="R220" s="11">
        <f>R169*R118*Předpoklady!R$66</f>
        <v>32074057.28043076</v>
      </c>
      <c r="S220" s="11">
        <f>S169*S118*Předpoklady!S$66</f>
        <v>33054918.839574851</v>
      </c>
      <c r="T220" s="11">
        <f>T169*T118*Předpoklady!T$66</f>
        <v>33660593.581977502</v>
      </c>
      <c r="U220" s="11">
        <f>U169*U118*Předpoklady!U$66</f>
        <v>34174896.388302788</v>
      </c>
      <c r="V220" s="11">
        <f>V169*V118*Předpoklady!V$66</f>
        <v>34734975.33685337</v>
      </c>
      <c r="W220" s="11">
        <f>W169*W118*Předpoklady!W$66</f>
        <v>35373378.753096655</v>
      </c>
      <c r="X220" s="12">
        <f>X169*X118*Předpoklady!X$66</f>
        <v>36448405.239598498</v>
      </c>
    </row>
    <row r="221" spans="1:24" x14ac:dyDescent="0.2">
      <c r="A221" s="15" t="s">
        <v>13</v>
      </c>
      <c r="B221" s="62">
        <f t="shared" si="63"/>
        <v>6748031.99763902</v>
      </c>
      <c r="C221" s="11">
        <f>C170*C119*Předpoklady!C$66</f>
        <v>6890877.4684112584</v>
      </c>
      <c r="D221" s="11">
        <f>D170*D119*Předpoklady!D$66</f>
        <v>7004684.8649360193</v>
      </c>
      <c r="E221" s="11">
        <f>E170*E119*Předpoklady!E$66</f>
        <v>7146523.7620729581</v>
      </c>
      <c r="F221" s="11">
        <f>F170*F119*Předpoklady!F$66</f>
        <v>7354634.3832903318</v>
      </c>
      <c r="G221" s="11">
        <f>G170*G119*Předpoklady!G$66</f>
        <v>7766113.3763118731</v>
      </c>
      <c r="H221" s="11">
        <f>H170*H119*Předpoklady!H$66</f>
        <v>8454338.789923761</v>
      </c>
      <c r="I221" s="11">
        <f>I170*I119*Předpoklady!I$66</f>
        <v>9239395.6863923836</v>
      </c>
      <c r="J221" s="11">
        <f>J170*J119*Předpoklady!J$66</f>
        <v>9976761.8112268448</v>
      </c>
      <c r="K221" s="11">
        <f>K170*K119*Předpoklady!K$66</f>
        <v>10684956.246318111</v>
      </c>
      <c r="L221" s="11">
        <f>L170*L119*Předpoklady!L$66</f>
        <v>11302918.954636386</v>
      </c>
      <c r="M221" s="11">
        <f>M170*M119*Předpoklady!M$66</f>
        <v>11865923.296319634</v>
      </c>
      <c r="N221" s="11">
        <f>N170*N119*Předpoklady!N$66</f>
        <v>12588391.652501645</v>
      </c>
      <c r="O221" s="11">
        <f>O170*O119*Předpoklady!O$66</f>
        <v>13582351.298610007</v>
      </c>
      <c r="P221" s="11">
        <f>P170*P119*Předpoklady!P$66</f>
        <v>14887990.936016897</v>
      </c>
      <c r="Q221" s="11">
        <f>Q170*Q119*Předpoklady!Q$66</f>
        <v>16628511.666381383</v>
      </c>
      <c r="R221" s="11">
        <f>R170*R119*Předpoklady!R$66</f>
        <v>18793719.277533434</v>
      </c>
      <c r="S221" s="11">
        <f>S170*S119*Předpoklady!S$66</f>
        <v>21123802.521861825</v>
      </c>
      <c r="T221" s="11">
        <f>T170*T119*Předpoklady!T$66</f>
        <v>23449046.437739328</v>
      </c>
      <c r="U221" s="11">
        <f>U170*U119*Předpoklady!U$66</f>
        <v>25657854.810303275</v>
      </c>
      <c r="V221" s="11">
        <f>V170*V119*Předpoklady!V$66</f>
        <v>27558876.551200815</v>
      </c>
      <c r="W221" s="11">
        <f>W170*W119*Předpoklady!W$66</f>
        <v>29062142.456050605</v>
      </c>
      <c r="X221" s="12">
        <f>X170*X119*Předpoklady!X$66</f>
        <v>30174448.813453175</v>
      </c>
    </row>
    <row r="222" spans="1:24" x14ac:dyDescent="0.2">
      <c r="A222" s="15" t="s">
        <v>14</v>
      </c>
      <c r="B222" s="62">
        <f t="shared" si="63"/>
        <v>4175293.9932390666</v>
      </c>
      <c r="C222" s="11">
        <f>C171*C120*Předpoklady!C$66</f>
        <v>4393913.4239218365</v>
      </c>
      <c r="D222" s="11">
        <f>D171*D120*Předpoklady!D$66</f>
        <v>4623966.5532433735</v>
      </c>
      <c r="E222" s="11">
        <f>E171*E120*Předpoklady!E$66</f>
        <v>4842350.4682507534</v>
      </c>
      <c r="F222" s="11">
        <f>F171*F120*Předpoklady!F$66</f>
        <v>5046137.9250078993</v>
      </c>
      <c r="G222" s="11">
        <f>G171*G120*Předpoklady!G$66</f>
        <v>5217849.0831407551</v>
      </c>
      <c r="H222" s="11">
        <f>H171*H120*Předpoklady!H$66</f>
        <v>5343878.9333778424</v>
      </c>
      <c r="I222" s="11">
        <f>I171*I120*Předpoklady!I$66</f>
        <v>5455513.5219700001</v>
      </c>
      <c r="J222" s="11">
        <f>J171*J120*Předpoklady!J$66</f>
        <v>5595112.1340118432</v>
      </c>
      <c r="K222" s="11">
        <f>K171*K120*Předpoklady!K$66</f>
        <v>5791726.7375994474</v>
      </c>
      <c r="L222" s="11">
        <f>L171*L120*Předpoklady!L$66</f>
        <v>6153026.7910463968</v>
      </c>
      <c r="M222" s="11">
        <f>M171*M120*Předpoklady!M$66</f>
        <v>6738065.2111328999</v>
      </c>
      <c r="N222" s="11">
        <f>N171*N120*Předpoklady!N$66</f>
        <v>7402885.6821339391</v>
      </c>
      <c r="O222" s="11">
        <f>O171*O120*Předpoklady!O$66</f>
        <v>8032133.0140095884</v>
      </c>
      <c r="P222" s="11">
        <f>P171*P120*Předpoklady!P$66</f>
        <v>8645163.5054573417</v>
      </c>
      <c r="Q222" s="11">
        <f>Q171*Q120*Předpoklady!Q$66</f>
        <v>9193489.5364032928</v>
      </c>
      <c r="R222" s="11">
        <f>R171*R120*Předpoklady!R$66</f>
        <v>9703948.4746668171</v>
      </c>
      <c r="S222" s="11">
        <f>S171*S120*Předpoklady!S$66</f>
        <v>10348985.858106837</v>
      </c>
      <c r="T222" s="11">
        <f>T171*T120*Předpoklady!T$66</f>
        <v>11213623.939384747</v>
      </c>
      <c r="U222" s="11">
        <f>U171*U120*Předpoklady!U$66</f>
        <v>12328177.116500011</v>
      </c>
      <c r="V222" s="11">
        <f>V171*V120*Předpoklady!V$66</f>
        <v>13797064.994013339</v>
      </c>
      <c r="W222" s="11">
        <f>W171*W120*Předpoklady!W$66</f>
        <v>15614903.015420031</v>
      </c>
      <c r="X222" s="12">
        <f>X171*X120*Předpoklady!X$66</f>
        <v>17567991.773399558</v>
      </c>
    </row>
    <row r="223" spans="1:24" x14ac:dyDescent="0.2">
      <c r="A223" s="15" t="s">
        <v>15</v>
      </c>
      <c r="B223" s="62">
        <f t="shared" si="63"/>
        <v>2902716.0227919412</v>
      </c>
      <c r="C223" s="11">
        <f>C172*C121*Předpoklady!C$66</f>
        <v>3190355.8377313851</v>
      </c>
      <c r="D223" s="11">
        <f>D172*D121*Předpoklady!D$66</f>
        <v>3505548.3358586347</v>
      </c>
      <c r="E223" s="11">
        <f>E172*E121*Předpoklady!E$66</f>
        <v>3800870.6834243024</v>
      </c>
      <c r="F223" s="11">
        <f>F172*F121*Předpoklady!F$66</f>
        <v>4034642.4570795111</v>
      </c>
      <c r="G223" s="11">
        <f>G172*G121*Předpoklady!G$66</f>
        <v>4277922.9440800073</v>
      </c>
      <c r="H223" s="11">
        <f>H172*H121*Předpoklady!H$66</f>
        <v>4556120.2363353269</v>
      </c>
      <c r="I223" s="11">
        <f>I172*I121*Předpoklady!I$66</f>
        <v>4855597.0953039275</v>
      </c>
      <c r="J223" s="11">
        <f>J172*J121*Předpoklady!J$66</f>
        <v>5155654.6115196263</v>
      </c>
      <c r="K223" s="11">
        <f>K172*K121*Předpoklady!K$66</f>
        <v>5449606.4151288653</v>
      </c>
      <c r="L223" s="11">
        <f>L172*L121*Předpoklady!L$66</f>
        <v>5715820.9654702181</v>
      </c>
      <c r="M223" s="11">
        <f>M172*M121*Předpoklady!M$66</f>
        <v>5936937.454130834</v>
      </c>
      <c r="N223" s="11">
        <f>N172*N121*Předpoklady!N$66</f>
        <v>6146132.8051847322</v>
      </c>
      <c r="O223" s="11">
        <f>O172*O121*Předpoklady!O$66</f>
        <v>6392320.1986323642</v>
      </c>
      <c r="P223" s="11">
        <f>P172*P121*Předpoklady!P$66</f>
        <v>6713419.2798392419</v>
      </c>
      <c r="Q223" s="11">
        <f>Q172*Q121*Předpoklady!Q$66</f>
        <v>7237975.709146495</v>
      </c>
      <c r="R223" s="11">
        <f>R172*R121*Předpoklady!R$66</f>
        <v>8040359.4557575388</v>
      </c>
      <c r="S223" s="11">
        <f>S172*S121*Předpoklady!S$66</f>
        <v>8953945.3322846629</v>
      </c>
      <c r="T223" s="11">
        <f>T172*T121*Předpoklady!T$66</f>
        <v>9834974.3812493123</v>
      </c>
      <c r="U223" s="11">
        <f>U172*U121*Předpoklady!U$66</f>
        <v>10702038.52342435</v>
      </c>
      <c r="V223" s="11">
        <f>V172*V121*Předpoklady!V$66</f>
        <v>11497212.862576321</v>
      </c>
      <c r="W223" s="11">
        <f>W172*W121*Předpoklady!W$66</f>
        <v>12257284.679627135</v>
      </c>
      <c r="X223" s="12">
        <f>X172*X121*Předpoklady!X$66</f>
        <v>13201813.592113214</v>
      </c>
    </row>
    <row r="224" spans="1:24" x14ac:dyDescent="0.2">
      <c r="A224" s="15" t="s">
        <v>16</v>
      </c>
      <c r="B224" s="62">
        <f t="shared" si="63"/>
        <v>2029286.2256225813</v>
      </c>
      <c r="C224" s="11">
        <f>C173*C122*Předpoklady!C$66</f>
        <v>2315770.4219666151</v>
      </c>
      <c r="D224" s="11">
        <f>D173*D122*Předpoklady!D$66</f>
        <v>2583903.0563666117</v>
      </c>
      <c r="E224" s="11">
        <f>E173*E122*Předpoklady!E$66</f>
        <v>2905836.5558107607</v>
      </c>
      <c r="F224" s="11">
        <f>F173*F122*Předpoklady!F$66</f>
        <v>3342781.9180817823</v>
      </c>
      <c r="G224" s="11">
        <f>G173*G122*Předpoklady!G$66</f>
        <v>3775941.8318422874</v>
      </c>
      <c r="H224" s="11">
        <f>H173*H122*Předpoklady!H$66</f>
        <v>4171966.2849407541</v>
      </c>
      <c r="I224" s="11">
        <f>I173*I122*Předpoklady!I$66</f>
        <v>4606377.9601912694</v>
      </c>
      <c r="J224" s="11">
        <f>J173*J122*Předpoklady!J$66</f>
        <v>5028137.3501311857</v>
      </c>
      <c r="K224" s="11">
        <f>K173*K122*Předpoklady!K$66</f>
        <v>5380919.3290044134</v>
      </c>
      <c r="L224" s="11">
        <f>L173*L122*Předpoklady!L$66</f>
        <v>5752671.7298201248</v>
      </c>
      <c r="M224" s="11">
        <f>M173*M122*Předpoklady!M$66</f>
        <v>6175105.4101482779</v>
      </c>
      <c r="N224" s="11">
        <f>N173*N122*Předpoklady!N$66</f>
        <v>6630145.0303112054</v>
      </c>
      <c r="O224" s="11">
        <f>O173*O122*Předpoklady!O$66</f>
        <v>7091333.6278132619</v>
      </c>
      <c r="P224" s="11">
        <f>P173*P122*Předpoklady!P$66</f>
        <v>7552098.3709841231</v>
      </c>
      <c r="Q224" s="11">
        <f>Q173*Q122*Předpoklady!Q$66</f>
        <v>7979800.8335878616</v>
      </c>
      <c r="R224" s="11">
        <f>R173*R122*Předpoklady!R$66</f>
        <v>8346143.8385499734</v>
      </c>
      <c r="S224" s="11">
        <f>S173*S122*Předpoklady!S$66</f>
        <v>8699025.646588549</v>
      </c>
      <c r="T224" s="11">
        <f>T173*T122*Předpoklady!T$66</f>
        <v>9105060.3540436961</v>
      </c>
      <c r="U224" s="11">
        <f>U173*U122*Předpoklady!U$66</f>
        <v>9615261.7359205354</v>
      </c>
      <c r="V224" s="11">
        <f>V173*V122*Předpoklady!V$66</f>
        <v>10416192.519408269</v>
      </c>
      <c r="W224" s="11">
        <f>W173*W122*Předpoklady!W$66</f>
        <v>11615634.524078093</v>
      </c>
      <c r="X224" s="12">
        <f>X173*X122*Předpoklady!X$66</f>
        <v>12972577.034643866</v>
      </c>
    </row>
    <row r="225" spans="1:24" x14ac:dyDescent="0.2">
      <c r="A225" s="15" t="s">
        <v>17</v>
      </c>
      <c r="B225" s="62">
        <f t="shared" si="63"/>
        <v>979777.95254652936</v>
      </c>
      <c r="C225" s="11">
        <f>C174*C123*Předpoklady!C$66</f>
        <v>1071011.9124488712</v>
      </c>
      <c r="D225" s="11">
        <f>D174*D123*Předpoklady!D$66</f>
        <v>1198244.9907877853</v>
      </c>
      <c r="E225" s="11">
        <f>E174*E123*Předpoklady!E$66</f>
        <v>1362203.0786354088</v>
      </c>
      <c r="F225" s="11">
        <f>F174*F123*Předpoklady!F$66</f>
        <v>1548798.2770902275</v>
      </c>
      <c r="G225" s="11">
        <f>G174*G123*Předpoklady!G$66</f>
        <v>1778689.0995124844</v>
      </c>
      <c r="H225" s="11">
        <f>H174*H123*Předpoklady!H$66</f>
        <v>2052220.2889247469</v>
      </c>
      <c r="I225" s="11">
        <f>I174*I123*Předpoklady!I$66</f>
        <v>2314350.4480839903</v>
      </c>
      <c r="J225" s="11">
        <f>J174*J123*Předpoklady!J$66</f>
        <v>2637096.6550107473</v>
      </c>
      <c r="K225" s="11">
        <f>K174*K123*Předpoklady!K$66</f>
        <v>3076334.2082027104</v>
      </c>
      <c r="L225" s="11">
        <f>L174*L123*Předpoklady!L$66</f>
        <v>3520874.6674445369</v>
      </c>
      <c r="M225" s="11">
        <f>M174*M123*Předpoklady!M$66</f>
        <v>3937786.0093979244</v>
      </c>
      <c r="N225" s="11">
        <f>N174*N123*Předpoklady!N$66</f>
        <v>4394061.9419106534</v>
      </c>
      <c r="O225" s="11">
        <f>O174*O123*Předpoklady!O$66</f>
        <v>4849716.6374344099</v>
      </c>
      <c r="P225" s="11">
        <f>P174*P123*Předpoklady!P$66</f>
        <v>5258029.2786800852</v>
      </c>
      <c r="Q225" s="11">
        <f>Q174*Q123*Předpoklady!Q$66</f>
        <v>5695644.6366851181</v>
      </c>
      <c r="R225" s="11">
        <f>R174*R123*Předpoklady!R$66</f>
        <v>6189006.2147558024</v>
      </c>
      <c r="S225" s="11">
        <f>S174*S123*Předpoklady!S$66</f>
        <v>6722944.7649457883</v>
      </c>
      <c r="T225" s="11">
        <f>T174*T123*Předpoklady!T$66</f>
        <v>7269737.0825418532</v>
      </c>
      <c r="U225" s="11">
        <f>U174*U123*Předpoklady!U$66</f>
        <v>7817504.4263997292</v>
      </c>
      <c r="V225" s="11">
        <f>V174*V123*Předpoklady!V$66</f>
        <v>8329138.5623303428</v>
      </c>
      <c r="W225" s="11">
        <f>W174*W123*Předpoklady!W$66</f>
        <v>8774275.1583395451</v>
      </c>
      <c r="X225" s="12">
        <f>X174*X123*Předpoklady!X$66</f>
        <v>9212103.5491463412</v>
      </c>
    </row>
    <row r="226" spans="1:24" x14ac:dyDescent="0.2">
      <c r="A226" s="15" t="s">
        <v>18</v>
      </c>
      <c r="B226" s="62">
        <f t="shared" si="63"/>
        <v>531556.66722374782</v>
      </c>
      <c r="C226" s="11">
        <f>C175*C124*Předpoklady!C$66</f>
        <v>577091.14045756368</v>
      </c>
      <c r="D226" s="11">
        <f>D175*D124*Předpoklady!D$66</f>
        <v>622304.19148227491</v>
      </c>
      <c r="E226" s="11">
        <f>E175*E124*Předpoklady!E$66</f>
        <v>666498.46791724174</v>
      </c>
      <c r="F226" s="11">
        <f>F175*F124*Předpoklady!F$66</f>
        <v>715224.76553806919</v>
      </c>
      <c r="G226" s="11">
        <f>G175*G124*Předpoklady!G$66</f>
        <v>780135.1948053129</v>
      </c>
      <c r="H226" s="11">
        <f>H175*H124*Předpoklady!H$66</f>
        <v>866561.00169096503</v>
      </c>
      <c r="I226" s="11">
        <f>I175*I124*Předpoklady!I$66</f>
        <v>986585.9935945865</v>
      </c>
      <c r="J226" s="11">
        <f>J175*J124*Předpoklady!J$66</f>
        <v>1141341.6903171327</v>
      </c>
      <c r="K226" s="11">
        <f>K175*K124*Předpoklady!K$66</f>
        <v>1317680.1961622771</v>
      </c>
      <c r="L226" s="11">
        <f>L175*L124*Předpoklady!L$66</f>
        <v>1537359.4534839531</v>
      </c>
      <c r="M226" s="11">
        <f>M175*M124*Předpoklady!M$66</f>
        <v>1801412.5200065868</v>
      </c>
      <c r="N226" s="11">
        <f>N175*N124*Předpoklady!N$66</f>
        <v>2058999.8403881327</v>
      </c>
      <c r="O226" s="11">
        <f>O175*O124*Předpoklady!O$66</f>
        <v>2382576.6529089618</v>
      </c>
      <c r="P226" s="11">
        <f>P175*P124*Předpoklady!P$66</f>
        <v>2826179.0047611739</v>
      </c>
      <c r="Q226" s="11">
        <f>Q175*Q124*Předpoklady!Q$66</f>
        <v>3282928.3997482038</v>
      </c>
      <c r="R226" s="11">
        <f>R175*R124*Předpoklady!R$66</f>
        <v>3718924.5131811551</v>
      </c>
      <c r="S226" s="11">
        <f>S175*S124*Předpoklady!S$66</f>
        <v>4193526.1574528855</v>
      </c>
      <c r="T226" s="11">
        <f>T175*T124*Předpoklady!T$66</f>
        <v>4680125.2856800593</v>
      </c>
      <c r="U226" s="11">
        <f>U175*U124*Předpoklady!U$66</f>
        <v>5139494.4512365367</v>
      </c>
      <c r="V226" s="11">
        <f>V175*V124*Předpoklady!V$66</f>
        <v>5632987.8376329066</v>
      </c>
      <c r="W226" s="11">
        <f>W175*W124*Předpoklady!W$66</f>
        <v>6181840.131668957</v>
      </c>
      <c r="X226" s="12">
        <f>X175*X124*Předpoklady!X$66</f>
        <v>6778136.8170552934</v>
      </c>
    </row>
    <row r="227" spans="1:24" x14ac:dyDescent="0.2">
      <c r="A227" s="15" t="s">
        <v>19</v>
      </c>
      <c r="B227" s="62">
        <f t="shared" si="63"/>
        <v>145682.33055633382</v>
      </c>
      <c r="C227" s="11">
        <f>C176*C125*Předpoklady!C$66</f>
        <v>166589.47721833145</v>
      </c>
      <c r="D227" s="11">
        <f>D176*D125*Předpoklady!D$66</f>
        <v>191627.49431673234</v>
      </c>
      <c r="E227" s="11">
        <f>E176*E125*Předpoklady!E$66</f>
        <v>218334.41316229542</v>
      </c>
      <c r="F227" s="11">
        <f>F176*F125*Předpoklady!F$66</f>
        <v>245888.85407312788</v>
      </c>
      <c r="G227" s="11">
        <f>G176*G125*Předpoklady!G$66</f>
        <v>272624.84251717658</v>
      </c>
      <c r="H227" s="11">
        <f>H176*H125*Předpoklady!H$66</f>
        <v>298222.74669779546</v>
      </c>
      <c r="I227" s="11">
        <f>I176*I125*Předpoklady!I$66</f>
        <v>324628.15758945816</v>
      </c>
      <c r="J227" s="11">
        <f>J176*J125*Předpoklady!J$66</f>
        <v>352013.64118679665</v>
      </c>
      <c r="K227" s="11">
        <f>K176*K125*Předpoklady!K$66</f>
        <v>383139.92281401996</v>
      </c>
      <c r="L227" s="11">
        <f>L176*L125*Předpoklady!L$66</f>
        <v>424782.80664534279</v>
      </c>
      <c r="M227" s="11">
        <f>M176*M125*Předpoklady!M$66</f>
        <v>479727.85061519535</v>
      </c>
      <c r="N227" s="11">
        <f>N176*N125*Předpoklady!N$66</f>
        <v>555897.98948914453</v>
      </c>
      <c r="O227" s="11">
        <f>O176*O125*Předpoklady!O$66</f>
        <v>653085.42687645846</v>
      </c>
      <c r="P227" s="11">
        <f>P176*P125*Předpoklady!P$66</f>
        <v>762822.60711376171</v>
      </c>
      <c r="Q227" s="11">
        <f>Q176*Q125*Předpoklady!Q$66</f>
        <v>901378.45084035676</v>
      </c>
      <c r="R227" s="11">
        <f>R176*R125*Předpoklady!R$66</f>
        <v>1069138.1932124202</v>
      </c>
      <c r="S227" s="11">
        <f>S176*S125*Předpoklady!S$66</f>
        <v>1232787.0417919541</v>
      </c>
      <c r="T227" s="11">
        <f>T176*T125*Předpoklady!T$66</f>
        <v>1443412.8987754097</v>
      </c>
      <c r="U227" s="11">
        <f>U176*U125*Předpoklady!U$66</f>
        <v>1733787.9054131918</v>
      </c>
      <c r="V227" s="11">
        <f>V176*V125*Předpoklady!V$66</f>
        <v>2029782.4418841216</v>
      </c>
      <c r="W227" s="11">
        <f>W176*W125*Předpoklady!W$66</f>
        <v>2308446.3879962903</v>
      </c>
      <c r="X227" s="12">
        <f>X176*X125*Předpoklady!X$66</f>
        <v>2606798.3526104684</v>
      </c>
    </row>
    <row r="228" spans="1:24" x14ac:dyDescent="0.2">
      <c r="A228" s="15" t="s">
        <v>20</v>
      </c>
      <c r="B228" s="62">
        <f t="shared" si="63"/>
        <v>2491.9803366058909</v>
      </c>
      <c r="C228" s="11">
        <f>C177*C126*Předpoklady!C$66</f>
        <v>2995.2480985753045</v>
      </c>
      <c r="D228" s="11">
        <f>D177*D126*Předpoklady!D$66</f>
        <v>3488.9673215559551</v>
      </c>
      <c r="E228" s="11">
        <f>E177*E126*Předpoklady!E$66</f>
        <v>4026.1256434121765</v>
      </c>
      <c r="F228" s="11">
        <f>F177*F126*Předpoklady!F$66</f>
        <v>4639.2762056569391</v>
      </c>
      <c r="G228" s="11">
        <f>G177*G126*Předpoklady!G$66</f>
        <v>5374.5230529087739</v>
      </c>
      <c r="H228" s="11">
        <f>H177*H126*Předpoklady!H$66</f>
        <v>6227.5313868053681</v>
      </c>
      <c r="I228" s="11">
        <f>I177*I126*Předpoklady!I$66</f>
        <v>7234.3921865871553</v>
      </c>
      <c r="J228" s="11">
        <f>J177*J126*Předpoklady!J$66</f>
        <v>8348.9069840200318</v>
      </c>
      <c r="K228" s="11">
        <f>K177*K126*Předpoklady!K$66</f>
        <v>9512.132246813042</v>
      </c>
      <c r="L228" s="11">
        <f>L177*L126*Předpoklady!L$66</f>
        <v>10655.478799552098</v>
      </c>
      <c r="M228" s="11">
        <f>M177*M126*Předpoklady!M$66</f>
        <v>11774.900137493645</v>
      </c>
      <c r="N228" s="11">
        <f>N177*N126*Předpoklady!N$66</f>
        <v>12977.904344001427</v>
      </c>
      <c r="O228" s="11">
        <f>O177*O126*Předpoklady!O$66</f>
        <v>14263.686408266442</v>
      </c>
      <c r="P228" s="11">
        <f>P177*P126*Předpoklady!P$66</f>
        <v>15769.340721831119</v>
      </c>
      <c r="Q228" s="11">
        <f>Q177*Q126*Předpoklady!Q$66</f>
        <v>17812.090587645278</v>
      </c>
      <c r="R228" s="11">
        <f>R177*R126*Předpoklady!R$66</f>
        <v>20491.611014302787</v>
      </c>
      <c r="S228" s="11">
        <f>S177*S126*Předpoklady!S$66</f>
        <v>24221.048376233386</v>
      </c>
      <c r="T228" s="11">
        <f>T177*T126*Předpoklady!T$66</f>
        <v>28914.816529463053</v>
      </c>
      <c r="U228" s="11">
        <f>U177*U126*Předpoklady!U$66</f>
        <v>34097.536436501592</v>
      </c>
      <c r="V228" s="11">
        <f>V177*V126*Předpoklady!V$66</f>
        <v>40728.612726764579</v>
      </c>
      <c r="W228" s="11">
        <f>W177*W126*Předpoklady!W$66</f>
        <v>48778.564620726305</v>
      </c>
      <c r="X228" s="12">
        <f>X177*X126*Předpoklady!X$66</f>
        <v>56497.801406192688</v>
      </c>
    </row>
    <row r="229" spans="1:24" x14ac:dyDescent="0.2">
      <c r="A229" s="15" t="s">
        <v>21</v>
      </c>
      <c r="B229" s="63">
        <f t="shared" si="63"/>
        <v>1225.4651999999999</v>
      </c>
      <c r="C229" s="48">
        <f>C178*C127*Předpoklady!C$66</f>
        <v>1153.7942573241035</v>
      </c>
      <c r="D229" s="48">
        <f>D178*D127*Předpoklady!D$66</f>
        <v>1112.3017594687408</v>
      </c>
      <c r="E229" s="48">
        <f>E178*E127*Předpoklady!E$66</f>
        <v>1382.0703229401229</v>
      </c>
      <c r="F229" s="48">
        <f>F178*F127*Předpoklady!F$66</f>
        <v>1734.5458527411145</v>
      </c>
      <c r="G229" s="48">
        <f>G178*G127*Předpoklady!G$66</f>
        <v>2147.8375452421096</v>
      </c>
      <c r="H229" s="48">
        <f>H178*H127*Předpoklady!H$66</f>
        <v>2574.2916181037976</v>
      </c>
      <c r="I229" s="48">
        <f>I178*I127*Předpoklady!I$66</f>
        <v>2992.8865539918716</v>
      </c>
      <c r="J229" s="48">
        <f>J178*J127*Předpoklady!J$66</f>
        <v>3507.7857963864071</v>
      </c>
      <c r="K229" s="48">
        <f>K178*K127*Předpoklady!K$66</f>
        <v>4120.6042236872845</v>
      </c>
      <c r="L229" s="48">
        <f>L178*L127*Předpoklady!L$66</f>
        <v>4855.4943943685203</v>
      </c>
      <c r="M229" s="48">
        <f>M178*M127*Předpoklady!M$66</f>
        <v>5724.8778595465283</v>
      </c>
      <c r="N229" s="48">
        <f>N178*N127*Předpoklady!N$66</f>
        <v>6747.6918117523655</v>
      </c>
      <c r="O229" s="48">
        <f>O178*O127*Předpoklady!O$66</f>
        <v>7869.6018784914504</v>
      </c>
      <c r="P229" s="48">
        <f>P178*P127*Předpoklady!P$66</f>
        <v>9091.9316735560769</v>
      </c>
      <c r="Q229" s="48">
        <f>Q178*Q127*Předpoklady!Q$66</f>
        <v>10323.434927729277</v>
      </c>
      <c r="R229" s="48">
        <f>R178*R127*Předpoklady!R$66</f>
        <v>11546.078607181718</v>
      </c>
      <c r="S229" s="48">
        <f>S178*S127*Předpoklady!S$66</f>
        <v>12915.405144469652</v>
      </c>
      <c r="T229" s="48">
        <f>T178*T127*Předpoklady!T$66</f>
        <v>14367.757247469242</v>
      </c>
      <c r="U229" s="48">
        <f>U178*U127*Předpoklady!U$66</f>
        <v>16116.999619332122</v>
      </c>
      <c r="V229" s="48">
        <f>V178*V127*Předpoklady!V$66</f>
        <v>18499.105223338713</v>
      </c>
      <c r="W229" s="48">
        <f>W178*W127*Předpoklady!W$66</f>
        <v>21590.284748325441</v>
      </c>
      <c r="X229" s="64">
        <f>X178*X127*Předpoklady!X$66</f>
        <v>25905.165281272668</v>
      </c>
    </row>
    <row r="230" spans="1:24" x14ac:dyDescent="0.2">
      <c r="A230" s="16" t="s">
        <v>24</v>
      </c>
      <c r="B230" s="67">
        <f>SUM(B209:B229)</f>
        <v>243982589.90223807</v>
      </c>
      <c r="C230" s="67">
        <f t="shared" ref="C230:X230" si="64">SUM(C209:C229)</f>
        <v>259923334.69090861</v>
      </c>
      <c r="D230" s="67">
        <f t="shared" si="64"/>
        <v>276452379.21439576</v>
      </c>
      <c r="E230" s="67">
        <f t="shared" si="64"/>
        <v>293972628.81967026</v>
      </c>
      <c r="F230" s="67">
        <f t="shared" si="64"/>
        <v>312565829.33136612</v>
      </c>
      <c r="G230" s="67">
        <f t="shared" si="64"/>
        <v>332309184.30405295</v>
      </c>
      <c r="H230" s="67">
        <f t="shared" si="64"/>
        <v>353297614.75586444</v>
      </c>
      <c r="I230" s="67">
        <f t="shared" si="64"/>
        <v>375750362.40524328</v>
      </c>
      <c r="J230" s="67">
        <f t="shared" si="64"/>
        <v>399833803.67491269</v>
      </c>
      <c r="K230" s="67">
        <f t="shared" si="64"/>
        <v>425392056.35637802</v>
      </c>
      <c r="L230" s="67">
        <f t="shared" si="64"/>
        <v>452488760.55341369</v>
      </c>
      <c r="M230" s="67">
        <f t="shared" si="64"/>
        <v>481356297.71522963</v>
      </c>
      <c r="N230" s="67">
        <f t="shared" si="64"/>
        <v>512164231.23253053</v>
      </c>
      <c r="O230" s="67">
        <f t="shared" si="64"/>
        <v>545315439.87911534</v>
      </c>
      <c r="P230" s="67">
        <f t="shared" si="64"/>
        <v>581313261.63815486</v>
      </c>
      <c r="Q230" s="67">
        <f t="shared" si="64"/>
        <v>620319588.04064858</v>
      </c>
      <c r="R230" s="67">
        <f t="shared" si="64"/>
        <v>662435973.09728837</v>
      </c>
      <c r="S230" s="67">
        <f t="shared" si="64"/>
        <v>707781631.4510237</v>
      </c>
      <c r="T230" s="67">
        <f t="shared" si="64"/>
        <v>756121081.98696494</v>
      </c>
      <c r="U230" s="67">
        <f t="shared" si="64"/>
        <v>807735022.26126003</v>
      </c>
      <c r="V230" s="67">
        <f t="shared" si="64"/>
        <v>863217064.89693367</v>
      </c>
      <c r="W230" s="67">
        <f t="shared" si="64"/>
        <v>923334940.49686456</v>
      </c>
      <c r="X230" s="67">
        <f t="shared" si="64"/>
        <v>988811564.01264322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65">D207</f>
        <v>2020</v>
      </c>
      <c r="E231" s="7">
        <f t="shared" si="65"/>
        <v>2021</v>
      </c>
      <c r="F231" s="7">
        <f t="shared" si="65"/>
        <v>2022</v>
      </c>
      <c r="G231" s="7">
        <f t="shared" si="65"/>
        <v>2023</v>
      </c>
      <c r="H231" s="7">
        <f t="shared" si="65"/>
        <v>2024</v>
      </c>
      <c r="I231" s="7">
        <f t="shared" si="65"/>
        <v>2025</v>
      </c>
      <c r="J231" s="7">
        <f t="shared" si="65"/>
        <v>2026</v>
      </c>
      <c r="K231" s="7">
        <f t="shared" si="65"/>
        <v>2027</v>
      </c>
      <c r="L231" s="7">
        <f t="shared" si="65"/>
        <v>2028</v>
      </c>
      <c r="M231" s="7">
        <f t="shared" si="65"/>
        <v>2029</v>
      </c>
      <c r="N231" s="7">
        <f t="shared" si="65"/>
        <v>2030</v>
      </c>
      <c r="O231" s="7">
        <f t="shared" si="65"/>
        <v>2031</v>
      </c>
      <c r="P231" s="7">
        <f t="shared" si="65"/>
        <v>2032</v>
      </c>
      <c r="Q231" s="7">
        <f t="shared" si="65"/>
        <v>2033</v>
      </c>
      <c r="R231" s="7">
        <f t="shared" si="65"/>
        <v>2034</v>
      </c>
      <c r="S231" s="7">
        <f t="shared" si="65"/>
        <v>2035</v>
      </c>
      <c r="T231" s="7">
        <f t="shared" si="65"/>
        <v>2036</v>
      </c>
      <c r="U231" s="7">
        <f t="shared" si="65"/>
        <v>2037</v>
      </c>
      <c r="V231" s="7">
        <f t="shared" si="65"/>
        <v>2038</v>
      </c>
      <c r="W231" s="7">
        <f t="shared" si="65"/>
        <v>2039</v>
      </c>
      <c r="X231" s="7">
        <f t="shared" si="65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>B182*B131</f>
        <v>5519005.9473755211</v>
      </c>
      <c r="C233" s="60">
        <f>C182*C131*Předpoklady!C$66</f>
        <v>5733430.6346916109</v>
      </c>
      <c r="D233" s="60">
        <f>D182*D131*Předpoklady!D$66</f>
        <v>5987625.8269634005</v>
      </c>
      <c r="E233" s="60">
        <f>E182*E131*Předpoklady!E$66</f>
        <v>6331793.5997040933</v>
      </c>
      <c r="F233" s="60">
        <f>F182*F131*Předpoklady!F$66</f>
        <v>6771040.5410610447</v>
      </c>
      <c r="G233" s="60">
        <f>G182*G131*Předpoklady!G$66</f>
        <v>7245670.4775237991</v>
      </c>
      <c r="H233" s="60">
        <f>H182*H131*Předpoklady!H$66</f>
        <v>7723128.2849464845</v>
      </c>
      <c r="I233" s="60">
        <f>I182*I131*Předpoklady!I$66</f>
        <v>8186318.336440417</v>
      </c>
      <c r="J233" s="60">
        <f>J182*J131*Předpoklady!J$66</f>
        <v>8634561.5212827958</v>
      </c>
      <c r="K233" s="60">
        <f>K182*K131*Předpoklady!K$66</f>
        <v>9052419.693749804</v>
      </c>
      <c r="L233" s="60">
        <f>L182*L131*Předpoklady!L$66</f>
        <v>9463865.3251836803</v>
      </c>
      <c r="M233" s="60">
        <f>M182*M131*Předpoklady!M$66</f>
        <v>9898167.7663593479</v>
      </c>
      <c r="N233" s="60">
        <f>N182*N131*Předpoklady!N$66</f>
        <v>10354456.010324743</v>
      </c>
      <c r="O233" s="60">
        <f>O182*O131*Předpoklady!O$66</f>
        <v>10836189.589102855</v>
      </c>
      <c r="P233" s="60">
        <f>P182*P131*Předpoklady!P$66</f>
        <v>11354830.708017228</v>
      </c>
      <c r="Q233" s="60">
        <f>Q182*Q131*Předpoklady!Q$66</f>
        <v>11922074.430025933</v>
      </c>
      <c r="R233" s="60">
        <f>R182*R131*Předpoklady!R$66</f>
        <v>12548290.634011166</v>
      </c>
      <c r="S233" s="60">
        <f>S182*S131*Předpoklady!S$66</f>
        <v>13241340.857064437</v>
      </c>
      <c r="T233" s="60">
        <f>T182*T131*Předpoklady!T$66</f>
        <v>14005432.785514144</v>
      </c>
      <c r="U233" s="60">
        <f>U182*U131*Předpoklady!U$66</f>
        <v>14856104.729001543</v>
      </c>
      <c r="V233" s="60">
        <f>V182*V131*Předpoklady!V$66</f>
        <v>15813916.630149309</v>
      </c>
      <c r="W233" s="60">
        <f>W182*W131*Předpoklady!W$66</f>
        <v>16897437.914561026</v>
      </c>
      <c r="X233" s="61">
        <f>X182*X131*Předpoklady!X$66</f>
        <v>18120576.362104472</v>
      </c>
    </row>
    <row r="234" spans="1:24" x14ac:dyDescent="0.2">
      <c r="A234" s="15" t="s">
        <v>2</v>
      </c>
      <c r="B234" s="62">
        <f t="shared" ref="B234:B253" si="66">B183*B132</f>
        <v>17547870.632461179</v>
      </c>
      <c r="C234" s="11">
        <f>C183*C132*Předpoklady!C$66</f>
        <v>19403539.326549798</v>
      </c>
      <c r="D234" s="11">
        <f>D183*D132*Předpoklady!D$66</f>
        <v>21176825.807797957</v>
      </c>
      <c r="E234" s="11">
        <f>E183*E132*Předpoklady!E$66</f>
        <v>22637055.541920945</v>
      </c>
      <c r="F234" s="11">
        <f>F183*F132*Předpoklady!F$66</f>
        <v>23685041.344411384</v>
      </c>
      <c r="G234" s="11">
        <f>G183*G132*Předpoklady!G$66</f>
        <v>24470597.049643565</v>
      </c>
      <c r="H234" s="11">
        <f>H183*H132*Předpoklady!H$66</f>
        <v>25259915.952284198</v>
      </c>
      <c r="I234" s="11">
        <f>I183*I132*Předpoklady!I$66</f>
        <v>26240995.103860199</v>
      </c>
      <c r="J234" s="11">
        <f>J183*J132*Předpoklady!J$66</f>
        <v>27630271.744646989</v>
      </c>
      <c r="K234" s="11">
        <f>K183*K132*Předpoklady!K$66</f>
        <v>29432093.291436348</v>
      </c>
      <c r="L234" s="11">
        <f>L183*L132*Předpoklady!L$66</f>
        <v>31378792.559440698</v>
      </c>
      <c r="M234" s="11">
        <f>M183*M132*Předpoklady!M$66</f>
        <v>33326378.976851895</v>
      </c>
      <c r="N234" s="11">
        <f>N183*N132*Předpoklady!N$66</f>
        <v>35191950.182367139</v>
      </c>
      <c r="O234" s="11">
        <f>O183*O132*Předpoklady!O$66</f>
        <v>36972516.665487692</v>
      </c>
      <c r="P234" s="11">
        <f>P183*P132*Předpoklady!P$66</f>
        <v>38622379.360709108</v>
      </c>
      <c r="Q234" s="11">
        <f>Q183*Q132*Předpoklady!Q$66</f>
        <v>40240839.724716112</v>
      </c>
      <c r="R234" s="11">
        <f>R183*R132*Předpoklady!R$66</f>
        <v>41938567.42501355</v>
      </c>
      <c r="S234" s="11">
        <f>S183*S132*Předpoklady!S$66</f>
        <v>43704232.756690651</v>
      </c>
      <c r="T234" s="11">
        <f>T183*T132*Předpoklady!T$66</f>
        <v>45523075.180504084</v>
      </c>
      <c r="U234" s="11">
        <f>U183*U132*Předpoklady!U$66</f>
        <v>47423643.36091993</v>
      </c>
      <c r="V234" s="11">
        <f>V183*V132*Předpoklady!V$66</f>
        <v>49456917.13244839</v>
      </c>
      <c r="W234" s="11">
        <f>W183*W132*Předpoklady!W$66</f>
        <v>51673326.301491089</v>
      </c>
      <c r="X234" s="12">
        <f>X183*X132*Předpoklady!X$66</f>
        <v>54114342.346641049</v>
      </c>
    </row>
    <row r="235" spans="1:24" x14ac:dyDescent="0.2">
      <c r="A235" s="15" t="s">
        <v>3</v>
      </c>
      <c r="B235" s="62">
        <f t="shared" si="66"/>
        <v>23718013.733064368</v>
      </c>
      <c r="C235" s="11">
        <f>C184*C133*Předpoklady!C$66</f>
        <v>25002566.047142006</v>
      </c>
      <c r="D235" s="11">
        <f>D184*D133*Předpoklady!D$66</f>
        <v>26562794.454437759</v>
      </c>
      <c r="E235" s="11">
        <f>E184*E133*Předpoklady!E$66</f>
        <v>28487202.898495909</v>
      </c>
      <c r="F235" s="11">
        <f>F184*F133*Předpoklady!F$66</f>
        <v>30926434.435059756</v>
      </c>
      <c r="G235" s="11">
        <f>G184*G133*Předpoklady!G$66</f>
        <v>33911898.444079772</v>
      </c>
      <c r="H235" s="11">
        <f>H184*H133*Předpoklady!H$66</f>
        <v>37067162.092729285</v>
      </c>
      <c r="I235" s="11">
        <f>I184*I133*Předpoklady!I$66</f>
        <v>40039784.896908358</v>
      </c>
      <c r="J235" s="11">
        <f>J184*J133*Předpoklady!J$66</f>
        <v>42418006.95000238</v>
      </c>
      <c r="K235" s="11">
        <f>K184*K133*Předpoklady!K$66</f>
        <v>44016278.034142002</v>
      </c>
      <c r="L235" s="11">
        <f>L184*L133*Předpoklady!L$66</f>
        <v>45117089.892463252</v>
      </c>
      <c r="M235" s="11">
        <f>M184*M133*Předpoklady!M$66</f>
        <v>46208845.792197458</v>
      </c>
      <c r="N235" s="11">
        <f>N184*N133*Předpoklady!N$66</f>
        <v>47615796.838180043</v>
      </c>
      <c r="O235" s="11">
        <f>O184*O133*Předpoklady!O$66</f>
        <v>49713862.769994885</v>
      </c>
      <c r="P235" s="11">
        <f>P184*P133*Předpoklady!P$66</f>
        <v>52518427.913635969</v>
      </c>
      <c r="Q235" s="11">
        <f>Q184*Q133*Předpoklady!Q$66</f>
        <v>55539627.185356505</v>
      </c>
      <c r="R235" s="11">
        <f>R184*R133*Předpoklady!R$66</f>
        <v>58504168.721054785</v>
      </c>
      <c r="S235" s="11">
        <f>S184*S133*Předpoklady!S$66</f>
        <v>61260383.569293715</v>
      </c>
      <c r="T235" s="11">
        <f>T184*T133*Předpoklady!T$66</f>
        <v>63767674.183802471</v>
      </c>
      <c r="U235" s="11">
        <f>U184*U133*Předpoklady!U$66</f>
        <v>65929170.472823553</v>
      </c>
      <c r="V235" s="11">
        <f>V184*V133*Předpoklady!V$66</f>
        <v>67927509.825788379</v>
      </c>
      <c r="W235" s="11">
        <f>W184*W133*Předpoklady!W$66</f>
        <v>69966067.795138493</v>
      </c>
      <c r="X235" s="12">
        <f>X184*X133*Předpoklady!X$66</f>
        <v>72043652.203343138</v>
      </c>
    </row>
    <row r="236" spans="1:24" x14ac:dyDescent="0.2">
      <c r="A236" s="15" t="s">
        <v>4</v>
      </c>
      <c r="B236" s="62">
        <f t="shared" si="66"/>
        <v>35563151.438642994</v>
      </c>
      <c r="C236" s="11">
        <f>C185*C134*Předpoklady!C$66</f>
        <v>36317795.927308768</v>
      </c>
      <c r="D236" s="11">
        <f>D185*D134*Předpoklady!D$66</f>
        <v>37896691.993965104</v>
      </c>
      <c r="E236" s="11">
        <f>E185*E134*Předpoklady!E$66</f>
        <v>40135848.337681554</v>
      </c>
      <c r="F236" s="11">
        <f>F185*F134*Předpoklady!F$66</f>
        <v>42846709.146936007</v>
      </c>
      <c r="G236" s="11">
        <f>G185*G134*Předpoklady!G$66</f>
        <v>45923032.729944982</v>
      </c>
      <c r="H236" s="11">
        <f>H185*H134*Předpoklady!H$66</f>
        <v>49566905.153966613</v>
      </c>
      <c r="I236" s="11">
        <f>I185*I134*Předpoklady!I$66</f>
        <v>54062725.636897236</v>
      </c>
      <c r="J236" s="11">
        <f>J185*J134*Předpoklady!J$66</f>
        <v>59535425.02573134</v>
      </c>
      <c r="K236" s="11">
        <f>K185*K134*Předpoklady!K$66</f>
        <v>66374941.645264938</v>
      </c>
      <c r="L236" s="11">
        <f>L185*L134*Předpoklady!L$66</f>
        <v>74739866.904040724</v>
      </c>
      <c r="M236" s="11">
        <f>M185*M134*Předpoklady!M$66</f>
        <v>83912823.821159363</v>
      </c>
      <c r="N236" s="11">
        <f>N185*N134*Předpoklady!N$66</f>
        <v>93122907.649245054</v>
      </c>
      <c r="O236" s="11">
        <f>O185*O134*Předpoklady!O$66</f>
        <v>101391862.62466648</v>
      </c>
      <c r="P236" s="11">
        <f>P185*P134*Předpoklady!P$66</f>
        <v>108229994.11646828</v>
      </c>
      <c r="Q236" s="11">
        <f>Q185*Q134*Předpoklady!Q$66</f>
        <v>114182460.20583592</v>
      </c>
      <c r="R236" s="11">
        <f>R185*R134*Předpoklady!R$66</f>
        <v>120356978.63894545</v>
      </c>
      <c r="S236" s="11">
        <f>S185*S134*Předpoklady!S$66</f>
        <v>127583383.6382862</v>
      </c>
      <c r="T236" s="11">
        <f>T185*T134*Předpoklady!T$66</f>
        <v>136857897.93735865</v>
      </c>
      <c r="U236" s="11">
        <f>U185*U134*Předpoklady!U$66</f>
        <v>148323567.2908726</v>
      </c>
      <c r="V236" s="11">
        <f>V185*V134*Předpoklady!V$66</f>
        <v>160771698.53812188</v>
      </c>
      <c r="W236" s="11">
        <f>W185*W134*Předpoklady!W$66</f>
        <v>173505267.28414536</v>
      </c>
      <c r="X236" s="12">
        <f>X185*X134*Předpoklady!X$66</f>
        <v>186125238.0283629</v>
      </c>
    </row>
    <row r="237" spans="1:24" x14ac:dyDescent="0.2">
      <c r="A237" s="15" t="s">
        <v>5</v>
      </c>
      <c r="B237" s="62">
        <f t="shared" si="66"/>
        <v>28061920.740722377</v>
      </c>
      <c r="C237" s="11">
        <f>C186*C135*Předpoklady!C$66</f>
        <v>29386617.262045424</v>
      </c>
      <c r="D237" s="11">
        <f>D186*D135*Předpoklady!D$66</f>
        <v>30239438.90409676</v>
      </c>
      <c r="E237" s="11">
        <f>E186*E135*Předpoklady!E$66</f>
        <v>30670264.481205709</v>
      </c>
      <c r="F237" s="11">
        <f>F186*F135*Předpoklady!F$66</f>
        <v>31128956.405429907</v>
      </c>
      <c r="G237" s="11">
        <f>G186*G135*Předpoklady!G$66</f>
        <v>31713211.052254155</v>
      </c>
      <c r="H237" s="11">
        <f>H186*H135*Předpoklady!H$66</f>
        <v>32623813.356150199</v>
      </c>
      <c r="I237" s="11">
        <f>I186*I135*Předpoklady!I$66</f>
        <v>34290044.634694241</v>
      </c>
      <c r="J237" s="11">
        <f>J186*J135*Předpoklady!J$66</f>
        <v>36633708.279462419</v>
      </c>
      <c r="K237" s="11">
        <f>K186*K135*Předpoklady!K$66</f>
        <v>39453140.08020325</v>
      </c>
      <c r="L237" s="11">
        <f>L186*L135*Předpoklady!L$66</f>
        <v>42659860.328376174</v>
      </c>
      <c r="M237" s="11">
        <f>M186*M135*Předpoklady!M$66</f>
        <v>46440331.004631706</v>
      </c>
      <c r="N237" s="11">
        <f>N186*N135*Předpoklady!N$66</f>
        <v>51051528.576284476</v>
      </c>
      <c r="O237" s="11">
        <f>O186*O135*Předpoklady!O$66</f>
        <v>56625716.102361858</v>
      </c>
      <c r="P237" s="11">
        <f>P186*P135*Předpoklady!P$66</f>
        <v>63572896.471163757</v>
      </c>
      <c r="Q237" s="11">
        <f>Q186*Q135*Předpoklady!Q$66</f>
        <v>72073328.077558234</v>
      </c>
      <c r="R237" s="11">
        <f>R186*R135*Předpoklady!R$66</f>
        <v>81480232.235105276</v>
      </c>
      <c r="S237" s="11">
        <f>S186*S135*Předpoklady!S$66</f>
        <v>91077822.22811231</v>
      </c>
      <c r="T237" s="11">
        <f>T186*T135*Předpoklady!T$66</f>
        <v>99879436.16922994</v>
      </c>
      <c r="U237" s="11">
        <f>U186*U135*Předpoklady!U$66</f>
        <v>107352452.20519437</v>
      </c>
      <c r="V237" s="11">
        <f>V186*V135*Předpoklady!V$66</f>
        <v>113997412.02869712</v>
      </c>
      <c r="W237" s="11">
        <f>W186*W135*Předpoklady!W$66</f>
        <v>120888787.3619924</v>
      </c>
      <c r="X237" s="12">
        <f>X186*X135*Předpoklady!X$66</f>
        <v>128864145.06734073</v>
      </c>
    </row>
    <row r="238" spans="1:24" x14ac:dyDescent="0.2">
      <c r="A238" s="15" t="s">
        <v>6</v>
      </c>
      <c r="B238" s="62">
        <f t="shared" si="66"/>
        <v>44709120.700445868</v>
      </c>
      <c r="C238" s="11">
        <f>C187*C136*Předpoklady!C$66</f>
        <v>47786307.47318989</v>
      </c>
      <c r="D238" s="11">
        <f>D187*D136*Předpoklady!D$66</f>
        <v>50869617.298569046</v>
      </c>
      <c r="E238" s="11">
        <f>E187*E136*Předpoklady!E$66</f>
        <v>54223359.142561682</v>
      </c>
      <c r="F238" s="11">
        <f>F187*F136*Předpoklady!F$66</f>
        <v>57607474.873004444</v>
      </c>
      <c r="G238" s="11">
        <f>G187*G136*Předpoklady!G$66</f>
        <v>60839406.500958756</v>
      </c>
      <c r="H238" s="11">
        <f>H187*H136*Předpoklady!H$66</f>
        <v>63752558.153211929</v>
      </c>
      <c r="I238" s="11">
        <f>I187*I136*Předpoklady!I$66</f>
        <v>65809322.058312893</v>
      </c>
      <c r="J238" s="11">
        <f>J187*J136*Předpoklady!J$66</f>
        <v>67070031.197861806</v>
      </c>
      <c r="K238" s="11">
        <f>K187*K136*Předpoklady!K$66</f>
        <v>68441220.039431065</v>
      </c>
      <c r="L238" s="11">
        <f>L187*L136*Předpoklady!L$66</f>
        <v>70116747.722565815</v>
      </c>
      <c r="M238" s="11">
        <f>M187*M136*Předpoklady!M$66</f>
        <v>72523342.291295409</v>
      </c>
      <c r="N238" s="11">
        <f>N187*N136*Předpoklady!N$66</f>
        <v>76570213.079209283</v>
      </c>
      <c r="O238" s="11">
        <f>O187*O136*Předpoklady!O$66</f>
        <v>82105198.752738133</v>
      </c>
      <c r="P238" s="11">
        <f>P187*P136*Předpoklady!P$66</f>
        <v>88751297.385911807</v>
      </c>
      <c r="Q238" s="11">
        <f>Q187*Q136*Předpoklady!Q$66</f>
        <v>96325057.600775689</v>
      </c>
      <c r="R238" s="11">
        <f>R187*R136*Předpoklady!R$66</f>
        <v>105215125.80095962</v>
      </c>
      <c r="S238" s="11">
        <f>S187*S136*Předpoklady!S$66</f>
        <v>115978882.22933704</v>
      </c>
      <c r="T238" s="11">
        <f>T187*T136*Předpoklady!T$66</f>
        <v>128842126.01545227</v>
      </c>
      <c r="U238" s="11">
        <f>U187*U136*Předpoklady!U$66</f>
        <v>144651244.26386112</v>
      </c>
      <c r="V238" s="11">
        <f>V187*V136*Předpoklady!V$66</f>
        <v>163803067.38378978</v>
      </c>
      <c r="W238" s="11">
        <f>W187*W136*Předpoklady!W$66</f>
        <v>184895771.67707801</v>
      </c>
      <c r="X238" s="12">
        <f>X187*X136*Předpoklady!X$66</f>
        <v>206392909.71805072</v>
      </c>
    </row>
    <row r="239" spans="1:24" x14ac:dyDescent="0.2">
      <c r="A239" s="15" t="s">
        <v>7</v>
      </c>
      <c r="B239" s="62">
        <f t="shared" si="66"/>
        <v>46818175.232312031</v>
      </c>
      <c r="C239" s="11">
        <f>C188*C137*Předpoklady!C$66</f>
        <v>48033773.319103338</v>
      </c>
      <c r="D239" s="11">
        <f>D188*D137*Předpoklady!D$66</f>
        <v>49904807.964145295</v>
      </c>
      <c r="E239" s="11">
        <f>E188*E137*Předpoklady!E$66</f>
        <v>52587285.784044817</v>
      </c>
      <c r="F239" s="11">
        <f>F188*F137*Předpoklady!F$66</f>
        <v>55530225.281855255</v>
      </c>
      <c r="G239" s="11">
        <f>G188*G137*Předpoklady!G$66</f>
        <v>58889877.831681035</v>
      </c>
      <c r="H239" s="11">
        <f>H188*H137*Předpoklady!H$66</f>
        <v>62582639.306494802</v>
      </c>
      <c r="I239" s="11">
        <f>I188*I137*Předpoklady!I$66</f>
        <v>66383772.986176796</v>
      </c>
      <c r="J239" s="11">
        <f>J188*J137*Předpoklady!J$66</f>
        <v>70554917.46041894</v>
      </c>
      <c r="K239" s="11">
        <f>K188*K137*Předpoklady!K$66</f>
        <v>74780226.30626893</v>
      </c>
      <c r="L239" s="11">
        <f>L188*L137*Předpoklady!L$66</f>
        <v>78811020.713379785</v>
      </c>
      <c r="M239" s="11">
        <f>M188*M137*Předpoklady!M$66</f>
        <v>82429428.810321614</v>
      </c>
      <c r="N239" s="11">
        <f>N188*N137*Předpoklady!N$66</f>
        <v>84932155.311428368</v>
      </c>
      <c r="O239" s="11">
        <f>O188*O137*Předpoklady!O$66</f>
        <v>86403865.22455287</v>
      </c>
      <c r="P239" s="11">
        <f>P188*P137*Předpoklady!P$66</f>
        <v>88042988.101903453</v>
      </c>
      <c r="Q239" s="11">
        <f>Q188*Q137*Předpoklady!Q$66</f>
        <v>90083779.111909479</v>
      </c>
      <c r="R239" s="11">
        <f>R188*R137*Předpoklady!R$66</f>
        <v>93032129.193303883</v>
      </c>
      <c r="S239" s="11">
        <f>S188*S137*Předpoklady!S$66</f>
        <v>98008024.571086273</v>
      </c>
      <c r="T239" s="11">
        <f>T188*T137*Předpoklady!T$66</f>
        <v>104738634.27802442</v>
      </c>
      <c r="U239" s="11">
        <f>U188*U137*Předpoklady!U$66</f>
        <v>112688782.14551216</v>
      </c>
      <c r="V239" s="11">
        <f>V188*V137*Předpoklady!V$66</f>
        <v>121616446.49122176</v>
      </c>
      <c r="W239" s="11">
        <f>W188*W137*Předpoklady!W$66</f>
        <v>132001178.18753557</v>
      </c>
      <c r="X239" s="12">
        <f>X188*X137*Předpoklady!X$66</f>
        <v>144525843.37499654</v>
      </c>
    </row>
    <row r="240" spans="1:24" x14ac:dyDescent="0.2">
      <c r="A240" s="15" t="s">
        <v>8</v>
      </c>
      <c r="B240" s="62">
        <f t="shared" si="66"/>
        <v>53691049.168102525</v>
      </c>
      <c r="C240" s="11">
        <f>C189*C138*Předpoklady!C$66</f>
        <v>57361662.938646868</v>
      </c>
      <c r="D240" s="11">
        <f>D189*D138*Předpoklady!D$66</f>
        <v>60074799.452799179</v>
      </c>
      <c r="E240" s="11">
        <f>E189*E138*Předpoklady!E$66</f>
        <v>62187312.268663377</v>
      </c>
      <c r="F240" s="11">
        <f>F189*F138*Předpoklady!F$66</f>
        <v>64292266.298998997</v>
      </c>
      <c r="G240" s="11">
        <f>G189*G138*Předpoklady!G$66</f>
        <v>66527994.061502591</v>
      </c>
      <c r="H240" s="11">
        <f>H189*H138*Předpoklady!H$66</f>
        <v>69000677.881160975</v>
      </c>
      <c r="I240" s="11">
        <f>I189*I138*Předpoklady!I$66</f>
        <v>72608194.620565116</v>
      </c>
      <c r="J240" s="11">
        <f>J189*J138*Předpoklady!J$66</f>
        <v>77521718.901515394</v>
      </c>
      <c r="K240" s="11">
        <f>K189*K138*Předpoklady!K$66</f>
        <v>82979626.005457461</v>
      </c>
      <c r="L240" s="11">
        <f>L189*L138*Předpoklady!L$66</f>
        <v>89218735.243910059</v>
      </c>
      <c r="M240" s="11">
        <f>M189*M138*Předpoklady!M$66</f>
        <v>96131295.55718638</v>
      </c>
      <c r="N240" s="11">
        <f>N189*N138*Předpoklady!N$66</f>
        <v>103367268.46856304</v>
      </c>
      <c r="O240" s="11">
        <f>O189*O138*Předpoklady!O$66</f>
        <v>111342285.32947186</v>
      </c>
      <c r="P240" s="11">
        <f>P189*P138*Předpoklady!P$66</f>
        <v>119639434.7546934</v>
      </c>
      <c r="Q240" s="11">
        <f>Q189*Q138*Předpoklady!Q$66</f>
        <v>127859941.74814063</v>
      </c>
      <c r="R240" s="11">
        <f>R189*R138*Předpoklady!R$66</f>
        <v>135599917.23207319</v>
      </c>
      <c r="S240" s="11">
        <f>S189*S138*Předpoklady!S$66</f>
        <v>141652321.80523962</v>
      </c>
      <c r="T240" s="11">
        <f>T189*T138*Předpoklady!T$66</f>
        <v>145998622.05085143</v>
      </c>
      <c r="U240" s="11">
        <f>U189*U138*Předpoklady!U$66</f>
        <v>150552362.4922516</v>
      </c>
      <c r="V240" s="11">
        <f>V189*V138*Předpoklady!V$66</f>
        <v>155749155.88817859</v>
      </c>
      <c r="W240" s="11">
        <f>W189*W138*Předpoklady!W$66</f>
        <v>162524038.06027663</v>
      </c>
      <c r="X240" s="12">
        <f>X189*X138*Předpoklady!X$66</f>
        <v>172920543.71370348</v>
      </c>
    </row>
    <row r="241" spans="1:24" x14ac:dyDescent="0.2">
      <c r="A241" s="15" t="s">
        <v>9</v>
      </c>
      <c r="B241" s="62">
        <f t="shared" si="66"/>
        <v>57997789.505117193</v>
      </c>
      <c r="C241" s="11">
        <f>C190*C139*Předpoklady!C$66</f>
        <v>66118556.938302219</v>
      </c>
      <c r="D241" s="11">
        <f>D190*D139*Předpoklady!D$66</f>
        <v>75052448.603161454</v>
      </c>
      <c r="E241" s="11">
        <f>E190*E139*Předpoklady!E$66</f>
        <v>84133714.964009672</v>
      </c>
      <c r="F241" s="11">
        <f>F190*F139*Předpoklady!F$66</f>
        <v>92975685.015988916</v>
      </c>
      <c r="G241" s="11">
        <f>G190*G139*Předpoklady!G$66</f>
        <v>100997848.47214295</v>
      </c>
      <c r="H241" s="11">
        <f>H190*H139*Předpoklady!H$66</f>
        <v>107629330.97073618</v>
      </c>
      <c r="I241" s="11">
        <f>I190*I139*Předpoklady!I$66</f>
        <v>112639048.94649796</v>
      </c>
      <c r="J241" s="11">
        <f>J190*J139*Předpoklady!J$66</f>
        <v>116591727.33618031</v>
      </c>
      <c r="K241" s="11">
        <f>K190*K139*Předpoklady!K$66</f>
        <v>120590528.62523627</v>
      </c>
      <c r="L241" s="11">
        <f>L190*L139*Předpoklady!L$66</f>
        <v>124866146.16393912</v>
      </c>
      <c r="M241" s="11">
        <f>M190*M139*Předpoklady!M$66</f>
        <v>129603045.7646967</v>
      </c>
      <c r="N241" s="11">
        <f>N190*N139*Předpoklady!N$66</f>
        <v>136438056.43882397</v>
      </c>
      <c r="O241" s="11">
        <f>O190*O139*Předpoklady!O$66</f>
        <v>145687301.99918196</v>
      </c>
      <c r="P241" s="11">
        <f>P190*P139*Předpoklady!P$66</f>
        <v>156006503.25389689</v>
      </c>
      <c r="Q241" s="11">
        <f>Q190*Q139*Předpoklady!Q$66</f>
        <v>167828095.43767089</v>
      </c>
      <c r="R241" s="11">
        <f>R190*R139*Předpoklady!R$66</f>
        <v>180900371.3375839</v>
      </c>
      <c r="S241" s="11">
        <f>S190*S139*Předpoklady!S$66</f>
        <v>194540499.17606217</v>
      </c>
      <c r="T241" s="11">
        <f>T190*T139*Předpoklady!T$66</f>
        <v>209389042.02641198</v>
      </c>
      <c r="U241" s="11">
        <f>U190*U139*Předpoklady!U$66</f>
        <v>224564518.99001887</v>
      </c>
      <c r="V241" s="11">
        <f>V190*V139*Předpoklady!V$66</f>
        <v>239332152.2070623</v>
      </c>
      <c r="W241" s="11">
        <f>W190*W139*Předpoklady!W$66</f>
        <v>252990916.70489573</v>
      </c>
      <c r="X241" s="12">
        <f>X190*X139*Předpoklady!X$66</f>
        <v>263389357.59150425</v>
      </c>
    </row>
    <row r="242" spans="1:24" x14ac:dyDescent="0.2">
      <c r="A242" s="15" t="s">
        <v>10</v>
      </c>
      <c r="B242" s="62">
        <f t="shared" si="66"/>
        <v>43402359.894322239</v>
      </c>
      <c r="C242" s="11">
        <f>C191*C140*Předpoklady!C$66</f>
        <v>46013747.711781092</v>
      </c>
      <c r="D242" s="11">
        <f>D191*D140*Předpoklady!D$66</f>
        <v>49273295.374886602</v>
      </c>
      <c r="E242" s="11">
        <f>E191*E140*Předpoklady!E$66</f>
        <v>53678567.191085279</v>
      </c>
      <c r="F242" s="11">
        <f>F191*F140*Předpoklady!F$66</f>
        <v>59382992.858361252</v>
      </c>
      <c r="G242" s="11">
        <f>G191*G140*Předpoklady!G$66</f>
        <v>66866088.870978624</v>
      </c>
      <c r="H242" s="11">
        <f>H191*H140*Předpoklady!H$66</f>
        <v>76268552.238417834</v>
      </c>
      <c r="I242" s="11">
        <f>I191*I140*Předpoklady!I$66</f>
        <v>86752345.448067188</v>
      </c>
      <c r="J242" s="11">
        <f>J191*J140*Předpoklady!J$66</f>
        <v>97516414.887798384</v>
      </c>
      <c r="K242" s="11">
        <f>K191*K140*Předpoklady!K$66</f>
        <v>108117002.73608947</v>
      </c>
      <c r="L242" s="11">
        <f>L191*L140*Předpoklady!L$66</f>
        <v>117860762.9040042</v>
      </c>
      <c r="M242" s="11">
        <f>M191*M140*Předpoklady!M$66</f>
        <v>126064153.19520891</v>
      </c>
      <c r="N242" s="11">
        <f>N191*N140*Předpoklady!N$66</f>
        <v>132401235.78517795</v>
      </c>
      <c r="O242" s="11">
        <f>O191*O140*Předpoklady!O$66</f>
        <v>137511101.42867926</v>
      </c>
      <c r="P242" s="11">
        <f>P191*P140*Předpoklady!P$66</f>
        <v>142755373.46985334</v>
      </c>
      <c r="Q242" s="11">
        <f>Q191*Q140*Předpoklady!Q$66</f>
        <v>148395069.53900763</v>
      </c>
      <c r="R242" s="11">
        <f>R191*R140*Předpoklady!R$66</f>
        <v>154606123.68270308</v>
      </c>
      <c r="S242" s="11">
        <f>S191*S140*Předpoklady!S$66</f>
        <v>163318185.5499416</v>
      </c>
      <c r="T242" s="11">
        <f>T191*T140*Předpoklady!T$66</f>
        <v>174819770.02911073</v>
      </c>
      <c r="U242" s="11">
        <f>U191*U140*Předpoklady!U$66</f>
        <v>187444802.97436193</v>
      </c>
      <c r="V242" s="11">
        <f>V191*V140*Předpoklady!V$66</f>
        <v>201723066.70128724</v>
      </c>
      <c r="W242" s="11">
        <f>W191*W140*Předpoklady!W$66</f>
        <v>217388014.97296444</v>
      </c>
      <c r="X242" s="12">
        <f>X191*X140*Předpoklady!X$66</f>
        <v>233675637.09235883</v>
      </c>
    </row>
    <row r="243" spans="1:24" x14ac:dyDescent="0.2">
      <c r="A243" s="15" t="s">
        <v>11</v>
      </c>
      <c r="B243" s="62">
        <f t="shared" si="66"/>
        <v>33599916.803305387</v>
      </c>
      <c r="C243" s="11">
        <f>C192*C141*Předpoklady!C$66</f>
        <v>36425153.951810911</v>
      </c>
      <c r="D243" s="11">
        <f>D192*D141*Předpoklady!D$66</f>
        <v>39688981.485142544</v>
      </c>
      <c r="E243" s="11">
        <f>E192*E141*Předpoklady!E$66</f>
        <v>42732351.241349623</v>
      </c>
      <c r="F243" s="11">
        <f>F192*F141*Předpoklady!F$66</f>
        <v>45584813.187997736</v>
      </c>
      <c r="G243" s="11">
        <f>G192*G141*Předpoklady!G$66</f>
        <v>48008771.82345897</v>
      </c>
      <c r="H243" s="11">
        <f>H192*H141*Předpoklady!H$66</f>
        <v>50177060.424117252</v>
      </c>
      <c r="I243" s="11">
        <f>I192*I141*Předpoklady!I$66</f>
        <v>53048136.340012021</v>
      </c>
      <c r="J243" s="11">
        <f>J192*J141*Předpoklady!J$66</f>
        <v>57086361.691189744</v>
      </c>
      <c r="K243" s="11">
        <f>K192*K141*Předpoklady!K$66</f>
        <v>62409384.664620176</v>
      </c>
      <c r="L243" s="11">
        <f>L192*L141*Předpoklady!L$66</f>
        <v>69456027.807206228</v>
      </c>
      <c r="M243" s="11">
        <f>M192*M141*Předpoklady!M$66</f>
        <v>78303583.649990246</v>
      </c>
      <c r="N243" s="11">
        <f>N192*N141*Předpoklady!N$66</f>
        <v>88012737.047363624</v>
      </c>
      <c r="O243" s="11">
        <f>O192*O141*Předpoklady!O$66</f>
        <v>97739268.057774827</v>
      </c>
      <c r="P243" s="11">
        <f>P192*P141*Předpoklady!P$66</f>
        <v>107088494.04003301</v>
      </c>
      <c r="Q243" s="11">
        <f>Q192*Q141*Předpoklady!Q$66</f>
        <v>115390736.36982676</v>
      </c>
      <c r="R243" s="11">
        <f>R192*R141*Předpoklady!R$66</f>
        <v>121986823.46456543</v>
      </c>
      <c r="S243" s="11">
        <f>S192*S141*Předpoklady!S$66</f>
        <v>126598466.98713711</v>
      </c>
      <c r="T243" s="11">
        <f>T192*T141*Předpoklady!T$66</f>
        <v>129812647.38718341</v>
      </c>
      <c r="U243" s="11">
        <f>U192*U141*Předpoklady!U$66</f>
        <v>132899148.00915195</v>
      </c>
      <c r="V243" s="11">
        <f>V192*V141*Předpoklady!V$66</f>
        <v>136118573.39237657</v>
      </c>
      <c r="W243" s="11">
        <f>W192*W141*Předpoklady!W$66</f>
        <v>139655146.04590139</v>
      </c>
      <c r="X243" s="12">
        <f>X192*X141*Předpoklady!X$66</f>
        <v>145237644.14910814</v>
      </c>
    </row>
    <row r="244" spans="1:24" x14ac:dyDescent="0.2">
      <c r="A244" s="15" t="s">
        <v>12</v>
      </c>
      <c r="B244" s="62">
        <f t="shared" si="66"/>
        <v>26096418.93510766</v>
      </c>
      <c r="C244" s="11">
        <f>C193*C142*Předpoklady!C$66</f>
        <v>26746996.251773786</v>
      </c>
      <c r="D244" s="11">
        <f>D193*D142*Předpoklady!D$66</f>
        <v>27229571.17535777</v>
      </c>
      <c r="E244" s="11">
        <f>E193*E142*Předpoklady!E$66</f>
        <v>27818885.410426538</v>
      </c>
      <c r="F244" s="11">
        <f>F193*F142*Předpoklady!F$66</f>
        <v>28693284.020821095</v>
      </c>
      <c r="G244" s="11">
        <f>G193*G142*Předpoklady!G$66</f>
        <v>30374956.283394463</v>
      </c>
      <c r="H244" s="11">
        <f>H193*H142*Předpoklady!H$66</f>
        <v>33189970.500143915</v>
      </c>
      <c r="I244" s="11">
        <f>I193*I142*Předpoklady!I$66</f>
        <v>36489635.704344839</v>
      </c>
      <c r="J244" s="11">
        <f>J193*J142*Předpoklady!J$66</f>
        <v>39669018.273483984</v>
      </c>
      <c r="K244" s="11">
        <f>K193*K142*Předpoklady!K$66</f>
        <v>42746874.615552597</v>
      </c>
      <c r="L244" s="11">
        <f>L193*L142*Předpoklady!L$66</f>
        <v>45489177.842002735</v>
      </c>
      <c r="M244" s="11">
        <f>M193*M142*Předpoklady!M$66</f>
        <v>48048370.816509709</v>
      </c>
      <c r="N244" s="11">
        <f>N193*N142*Předpoklady!N$66</f>
        <v>51327005.194085419</v>
      </c>
      <c r="O244" s="11">
        <f>O193*O142*Předpoklady!O$66</f>
        <v>55794959.603025861</v>
      </c>
      <c r="P244" s="11">
        <f>P193*P142*Předpoklady!P$66</f>
        <v>61631869.546044976</v>
      </c>
      <c r="Q244" s="11">
        <f>Q193*Q142*Předpoklady!Q$66</f>
        <v>69313285.928867087</v>
      </c>
      <c r="R244" s="11">
        <f>R193*R142*Předpoklady!R$66</f>
        <v>78951463.403582841</v>
      </c>
      <c r="S244" s="11">
        <f>S193*S142*Předpoklady!S$66</f>
        <v>89630508.879989028</v>
      </c>
      <c r="T244" s="11">
        <f>T193*T142*Předpoklady!T$66</f>
        <v>100440504.18988624</v>
      </c>
      <c r="U244" s="11">
        <f>U193*U142*Předpoklady!U$66</f>
        <v>110917530.3965214</v>
      </c>
      <c r="V244" s="11">
        <f>V193*V142*Předpoklady!V$66</f>
        <v>120354951.65033078</v>
      </c>
      <c r="W244" s="11">
        <f>W193*W142*Předpoklady!W$66</f>
        <v>128062666.38579585</v>
      </c>
      <c r="X244" s="12">
        <f>X193*X142*Předpoklady!X$66</f>
        <v>133741379.7501123</v>
      </c>
    </row>
    <row r="245" spans="1:24" x14ac:dyDescent="0.2">
      <c r="A245" s="15" t="s">
        <v>13</v>
      </c>
      <c r="B245" s="62">
        <f t="shared" si="66"/>
        <v>15852449.125953689</v>
      </c>
      <c r="C245" s="11">
        <f>C194*C143*Předpoklady!C$66</f>
        <v>16620256.236144954</v>
      </c>
      <c r="D245" s="11">
        <f>D194*D143*Předpoklady!D$66</f>
        <v>17413759.997663695</v>
      </c>
      <c r="E245" s="11">
        <f>E194*E143*Předpoklady!E$66</f>
        <v>18125200.660705969</v>
      </c>
      <c r="F245" s="11">
        <f>F194*F143*Předpoklady!F$66</f>
        <v>18758551.606420238</v>
      </c>
      <c r="G245" s="11">
        <f>G194*G143*Předpoklady!G$66</f>
        <v>19290008.87346644</v>
      </c>
      <c r="H245" s="11">
        <f>H194*H143*Předpoklady!H$66</f>
        <v>19615809.678495552</v>
      </c>
      <c r="I245" s="11">
        <f>I194*I143*Předpoklady!I$66</f>
        <v>19829267.547371689</v>
      </c>
      <c r="J245" s="11">
        <f>J194*J143*Předpoklady!J$66</f>
        <v>20142117.067470957</v>
      </c>
      <c r="K245" s="11">
        <f>K194*K143*Předpoklady!K$66</f>
        <v>20667784.054171834</v>
      </c>
      <c r="L245" s="11">
        <f>L194*L143*Předpoklady!L$66</f>
        <v>21770393.063424069</v>
      </c>
      <c r="M245" s="11">
        <f>M194*M143*Předpoklady!M$66</f>
        <v>23667777.690784093</v>
      </c>
      <c r="N245" s="11">
        <f>N194*N143*Předpoklady!N$66</f>
        <v>25877951.442610484</v>
      </c>
      <c r="O245" s="11">
        <f>O194*O143*Předpoklady!O$66</f>
        <v>27968873.66682585</v>
      </c>
      <c r="P245" s="11">
        <f>P194*P143*Předpoklady!P$66</f>
        <v>29970868.676838689</v>
      </c>
      <c r="Q245" s="11">
        <f>Q194*Q143*Předpoklady!Q$66</f>
        <v>31723883.676639609</v>
      </c>
      <c r="R245" s="11">
        <f>R194*R143*Předpoklady!R$66</f>
        <v>33331055.281377759</v>
      </c>
      <c r="S245" s="11">
        <f>S194*S143*Předpoklady!S$66</f>
        <v>35408613.19031927</v>
      </c>
      <c r="T245" s="11">
        <f>T194*T143*Předpoklady!T$66</f>
        <v>38241748.443300687</v>
      </c>
      <c r="U245" s="11">
        <f>U194*U143*Předpoklady!U$66</f>
        <v>41917242.742433652</v>
      </c>
      <c r="V245" s="11">
        <f>V194*V143*Předpoklady!V$66</f>
        <v>46733750.184852958</v>
      </c>
      <c r="W245" s="11">
        <f>W194*W143*Předpoklady!W$66</f>
        <v>52739584.758045547</v>
      </c>
      <c r="X245" s="12">
        <f>X194*X143*Předpoklady!X$66</f>
        <v>59301725.698710613</v>
      </c>
    </row>
    <row r="246" spans="1:24" x14ac:dyDescent="0.2">
      <c r="A246" s="15" t="s">
        <v>14</v>
      </c>
      <c r="B246" s="62">
        <f t="shared" si="66"/>
        <v>9439622.6962252017</v>
      </c>
      <c r="C246" s="11">
        <f>C195*C144*Předpoklady!C$66</f>
        <v>10172560.793451287</v>
      </c>
      <c r="D246" s="11">
        <f>D195*D144*Předpoklady!D$66</f>
        <v>10953284.197779544</v>
      </c>
      <c r="E246" s="11">
        <f>E195*E144*Předpoklady!E$66</f>
        <v>11657201.524133887</v>
      </c>
      <c r="F246" s="11">
        <f>F195*F144*Předpoklady!F$66</f>
        <v>12157278.423699208</v>
      </c>
      <c r="G246" s="11">
        <f>G195*G144*Předpoklady!G$66</f>
        <v>12660353.609498067</v>
      </c>
      <c r="H246" s="11">
        <f>H195*H144*Předpoklady!H$66</f>
        <v>13253711.694743056</v>
      </c>
      <c r="I246" s="11">
        <f>I195*I144*Předpoklady!I$66</f>
        <v>13876609.488576295</v>
      </c>
      <c r="J246" s="11">
        <f>J195*J144*Předpoklady!J$66</f>
        <v>14449657.280444331</v>
      </c>
      <c r="K246" s="11">
        <f>K195*K144*Předpoklady!K$66</f>
        <v>14967907.461507522</v>
      </c>
      <c r="L246" s="11">
        <f>L195*L144*Předpoklady!L$66</f>
        <v>15406760.056325462</v>
      </c>
      <c r="M246" s="11">
        <f>M195*M144*Předpoklady!M$66</f>
        <v>15681226.512027837</v>
      </c>
      <c r="N246" s="11">
        <f>N195*N144*Předpoklady!N$66</f>
        <v>15863836.615150854</v>
      </c>
      <c r="O246" s="11">
        <f>O195*O144*Předpoklady!O$66</f>
        <v>16126005.780358918</v>
      </c>
      <c r="P246" s="11">
        <f>P195*P144*Předpoklady!P$66</f>
        <v>16566403.829637375</v>
      </c>
      <c r="Q246" s="11">
        <f>Q195*Q144*Předpoklady!Q$66</f>
        <v>17474831.100014079</v>
      </c>
      <c r="R246" s="11">
        <f>R195*R144*Předpoklady!R$66</f>
        <v>19018022.932416163</v>
      </c>
      <c r="S246" s="11">
        <f>S195*S144*Předpoklady!S$66</f>
        <v>20803189.166663285</v>
      </c>
      <c r="T246" s="11">
        <f>T195*T144*Předpoklady!T$66</f>
        <v>22469953.0666693</v>
      </c>
      <c r="U246" s="11">
        <f>U195*U144*Předpoklady!U$66</f>
        <v>24033293.601542111</v>
      </c>
      <c r="V246" s="11">
        <f>V195*V144*Předpoklady!V$66</f>
        <v>25370918.106154431</v>
      </c>
      <c r="W246" s="11">
        <f>W195*W144*Předpoklady!W$66</f>
        <v>26576018.096370686</v>
      </c>
      <c r="X246" s="12">
        <f>X195*X144*Předpoklady!X$66</f>
        <v>28143261.999694649</v>
      </c>
    </row>
    <row r="247" spans="1:24" x14ac:dyDescent="0.2">
      <c r="A247" s="15" t="s">
        <v>15</v>
      </c>
      <c r="B247" s="62">
        <f t="shared" si="66"/>
        <v>6516667.5559971808</v>
      </c>
      <c r="C247" s="11">
        <f>C196*C145*Předpoklady!C$66</f>
        <v>7361677.3848381452</v>
      </c>
      <c r="D247" s="11">
        <f>D196*D145*Předpoklady!D$66</f>
        <v>8167226.2188511062</v>
      </c>
      <c r="E247" s="11">
        <f>E196*E145*Předpoklady!E$66</f>
        <v>9123971.7442279216</v>
      </c>
      <c r="F247" s="11">
        <f>F196*F145*Předpoklady!F$66</f>
        <v>10379224.356353264</v>
      </c>
      <c r="G247" s="11">
        <f>G196*G145*Předpoklady!G$66</f>
        <v>11585013.295948533</v>
      </c>
      <c r="H247" s="11">
        <f>H196*H145*Předpoklady!H$66</f>
        <v>12651504.022620225</v>
      </c>
      <c r="I247" s="11">
        <f>I196*I145*Předpoklady!I$66</f>
        <v>13809741.123366619</v>
      </c>
      <c r="J247" s="11">
        <f>J196*J145*Předpoklady!J$66</f>
        <v>14919218.594352856</v>
      </c>
      <c r="K247" s="11">
        <f>K196*K145*Předpoklady!K$66</f>
        <v>15812170.919108789</v>
      </c>
      <c r="L247" s="11">
        <f>L196*L145*Předpoklady!L$66</f>
        <v>16735512.559529493</v>
      </c>
      <c r="M247" s="11">
        <f>M196*M145*Předpoklady!M$66</f>
        <v>17801333.119545795</v>
      </c>
      <c r="N247" s="11">
        <f>N196*N145*Předpoklady!N$66</f>
        <v>18931181.169037942</v>
      </c>
      <c r="O247" s="11">
        <f>O196*O145*Předpoklady!O$66</f>
        <v>20020379.895113558</v>
      </c>
      <c r="P247" s="11">
        <f>P196*P145*Předpoklady!P$66</f>
        <v>21067660.238660596</v>
      </c>
      <c r="Q247" s="11">
        <f>Q196*Q145*Předpoklady!Q$66</f>
        <v>22028619.117510736</v>
      </c>
      <c r="R247" s="11">
        <f>R196*R145*Předpoklady!R$66</f>
        <v>22767419.880225673</v>
      </c>
      <c r="S247" s="11">
        <f>S196*S145*Předpoklady!S$66</f>
        <v>23383859.282054082</v>
      </c>
      <c r="T247" s="11">
        <f>T196*T145*Předpoklady!T$66</f>
        <v>24120315.188256852</v>
      </c>
      <c r="U247" s="11">
        <f>U196*U145*Předpoklady!U$66</f>
        <v>25121708.78596893</v>
      </c>
      <c r="V247" s="11">
        <f>V196*V145*Předpoklady!V$66</f>
        <v>26845064.760816336</v>
      </c>
      <c r="W247" s="11">
        <f>W196*W145*Předpoklady!W$66</f>
        <v>29571741.593623824</v>
      </c>
      <c r="X247" s="12">
        <f>X196*X145*Předpoklady!X$66</f>
        <v>32715461.18322238</v>
      </c>
    </row>
    <row r="248" spans="1:24" x14ac:dyDescent="0.2">
      <c r="A248" s="15" t="s">
        <v>16</v>
      </c>
      <c r="B248" s="62">
        <f t="shared" si="66"/>
        <v>3457635.4670715607</v>
      </c>
      <c r="C248" s="11">
        <f>C197*C146*Předpoklady!C$66</f>
        <v>3710195.9411794012</v>
      </c>
      <c r="D248" s="11">
        <f>D197*D146*Předpoklady!D$66</f>
        <v>4060887.1838665162</v>
      </c>
      <c r="E248" s="11">
        <f>E197*E146*Předpoklady!E$66</f>
        <v>4512404.1319304444</v>
      </c>
      <c r="F248" s="11">
        <f>F197*F146*Předpoklady!F$66</f>
        <v>5026381.7307137288</v>
      </c>
      <c r="G248" s="11">
        <f>G197*G146*Předpoklady!G$66</f>
        <v>5664659.6451874683</v>
      </c>
      <c r="H248" s="11">
        <f>H197*H146*Předpoklady!H$66</f>
        <v>6425658.4269886632</v>
      </c>
      <c r="I248" s="11">
        <f>I197*I146*Předpoklady!I$66</f>
        <v>7161321.0283733709</v>
      </c>
      <c r="J248" s="11">
        <f>J197*J146*Předpoklady!J$66</f>
        <v>8047900.0074879033</v>
      </c>
      <c r="K248" s="11">
        <f>K197*K146*Předpoklady!K$66</f>
        <v>9215455.2705001272</v>
      </c>
      <c r="L248" s="11">
        <f>L197*L146*Předpoklady!L$66</f>
        <v>10347386.434910262</v>
      </c>
      <c r="M248" s="11">
        <f>M197*M146*Předpoklady!M$66</f>
        <v>11360799.300259916</v>
      </c>
      <c r="N248" s="11">
        <f>N197*N146*Předpoklady!N$66</f>
        <v>12453333.745418029</v>
      </c>
      <c r="O248" s="11">
        <f>O197*O146*Předpoklady!O$66</f>
        <v>13516182.655938603</v>
      </c>
      <c r="P248" s="11">
        <f>P197*P146*Předpoklady!P$66</f>
        <v>14414653.114835402</v>
      </c>
      <c r="Q248" s="11">
        <f>Q197*Q146*Předpoklady!Q$66</f>
        <v>15351094.526864104</v>
      </c>
      <c r="R248" s="11">
        <f>R197*R146*Předpoklady!R$66</f>
        <v>16417129.223643895</v>
      </c>
      <c r="S248" s="11">
        <f>S197*S146*Předpoklady!S$66</f>
        <v>17545468.493100084</v>
      </c>
      <c r="T248" s="11">
        <f>T197*T146*Předpoklady!T$66</f>
        <v>18634209.272922054</v>
      </c>
      <c r="U248" s="11">
        <f>U197*U146*Předpoklady!U$66</f>
        <v>19669402.20700863</v>
      </c>
      <c r="V248" s="11">
        <f>V197*V146*Předpoklady!V$66</f>
        <v>20601819.287347503</v>
      </c>
      <c r="W248" s="11">
        <f>W197*W146*Předpoklady!W$66</f>
        <v>21307491.758688219</v>
      </c>
      <c r="X248" s="12">
        <f>X197*X146*Předpoklady!X$66</f>
        <v>21899397.608057968</v>
      </c>
    </row>
    <row r="249" spans="1:24" x14ac:dyDescent="0.2">
      <c r="A249" s="15" t="s">
        <v>17</v>
      </c>
      <c r="B249" s="62">
        <f t="shared" si="66"/>
        <v>1513723.4179033623</v>
      </c>
      <c r="C249" s="11">
        <f>C198*C147*Předpoklady!C$66</f>
        <v>1619064.8612613112</v>
      </c>
      <c r="D249" s="11">
        <f>D198*D147*Předpoklady!D$66</f>
        <v>1721366.6129793772</v>
      </c>
      <c r="E249" s="11">
        <f>E198*E147*Předpoklady!E$66</f>
        <v>1818940.1783612461</v>
      </c>
      <c r="F249" s="11">
        <f>F198*F147*Předpoklady!F$66</f>
        <v>1929267.1503632073</v>
      </c>
      <c r="G249" s="11">
        <f>G198*G147*Předpoklady!G$66</f>
        <v>2072560.2782785888</v>
      </c>
      <c r="H249" s="11">
        <f>H198*H147*Předpoklady!H$66</f>
        <v>2264966.6522344635</v>
      </c>
      <c r="I249" s="11">
        <f>I198*I147*Předpoklady!I$66</f>
        <v>2529304.9247468384</v>
      </c>
      <c r="J249" s="11">
        <f>J198*J147*Předpoklady!J$66</f>
        <v>2866619.6196832908</v>
      </c>
      <c r="K249" s="11">
        <f>K198*K147*Předpoklady!K$66</f>
        <v>3252564.3102295734</v>
      </c>
      <c r="L249" s="11">
        <f>L198*L147*Předpoklady!L$66</f>
        <v>3734713.683193488</v>
      </c>
      <c r="M249" s="11">
        <f>M198*M147*Předpoklady!M$66</f>
        <v>4315426.047812121</v>
      </c>
      <c r="N249" s="11">
        <f>N198*N147*Předpoklady!N$66</f>
        <v>4891064.7613093555</v>
      </c>
      <c r="O249" s="11">
        <f>O198*O147*Předpoklady!O$66</f>
        <v>5596151.3816661416</v>
      </c>
      <c r="P249" s="11">
        <f>P198*P147*Předpoklady!P$66</f>
        <v>6529130.6638064021</v>
      </c>
      <c r="Q249" s="11">
        <f>Q198*Q147*Předpoklady!Q$66</f>
        <v>7458833.597625073</v>
      </c>
      <c r="R249" s="11">
        <f>R198*R147*Předpoklady!R$66</f>
        <v>8319915.3268716699</v>
      </c>
      <c r="S249" s="11">
        <f>S198*S147*Předpoklady!S$66</f>
        <v>9248725.3456821926</v>
      </c>
      <c r="T249" s="11">
        <f>T198*T147*Předpoklady!T$66</f>
        <v>10184753.083506394</v>
      </c>
      <c r="U249" s="11">
        <f>U198*U147*Předpoklady!U$66</f>
        <v>11034036.316666989</v>
      </c>
      <c r="V249" s="11">
        <f>V198*V147*Předpoklady!V$66</f>
        <v>11921107.263816338</v>
      </c>
      <c r="W249" s="11">
        <f>W198*W147*Předpoklady!W$66</f>
        <v>12911846.664680671</v>
      </c>
      <c r="X249" s="12">
        <f>X198*X147*Předpoklady!X$66</f>
        <v>13969100.037965063</v>
      </c>
    </row>
    <row r="250" spans="1:24" x14ac:dyDescent="0.2">
      <c r="A250" s="15" t="s">
        <v>18</v>
      </c>
      <c r="B250" s="62">
        <f t="shared" si="66"/>
        <v>747853.61675162276</v>
      </c>
      <c r="C250" s="11">
        <f>C199*C148*Předpoklady!C$66</f>
        <v>829855.18852757127</v>
      </c>
      <c r="D250" s="11">
        <f>D199*D148*Předpoklady!D$66</f>
        <v>933073.15586819476</v>
      </c>
      <c r="E250" s="11">
        <f>E199*E148*Předpoklady!E$66</f>
        <v>1044293.3996779727</v>
      </c>
      <c r="F250" s="11">
        <f>F199*F148*Předpoklady!F$66</f>
        <v>1160204.8585484214</v>
      </c>
      <c r="G250" s="11">
        <f>G199*G148*Předpoklady!G$66</f>
        <v>1274005.8095798558</v>
      </c>
      <c r="H250" s="11">
        <f>H199*H148*Předpoklady!H$66</f>
        <v>1383966.6535386147</v>
      </c>
      <c r="I250" s="11">
        <f>I199*I148*Předpoklady!I$66</f>
        <v>1495175.3972348156</v>
      </c>
      <c r="J250" s="11">
        <f>J199*J148*Předpoklady!J$66</f>
        <v>1612366.9832899827</v>
      </c>
      <c r="K250" s="11">
        <f>K199*K148*Předpoklady!K$66</f>
        <v>1748368.9296943669</v>
      </c>
      <c r="L250" s="11">
        <f>L199*L148*Předpoklady!L$66</f>
        <v>1922736.6340366292</v>
      </c>
      <c r="M250" s="11">
        <f>M199*M148*Předpoklady!M$66</f>
        <v>2151631.5041347072</v>
      </c>
      <c r="N250" s="11">
        <f>N199*N148*Předpoklady!N$66</f>
        <v>2461728.5269615133</v>
      </c>
      <c r="O250" s="11">
        <f>O199*O148*Předpoklady!O$66</f>
        <v>2853815.6087920507</v>
      </c>
      <c r="P250" s="11">
        <f>P199*P148*Předpoklady!P$66</f>
        <v>3303080.1984248469</v>
      </c>
      <c r="Q250" s="11">
        <f>Q199*Q148*Předpoklady!Q$66</f>
        <v>3871494.9392766845</v>
      </c>
      <c r="R250" s="11">
        <f>R199*R148*Předpoklady!R$66</f>
        <v>4564457.7174127474</v>
      </c>
      <c r="S250" s="11">
        <f>S199*S148*Předpoklady!S$66</f>
        <v>5262594.7968239523</v>
      </c>
      <c r="T250" s="11">
        <f>T199*T148*Předpoklady!T$66</f>
        <v>6136074.7033047825</v>
      </c>
      <c r="U250" s="11">
        <f>U199*U148*Předpoklady!U$66</f>
        <v>7296178.9654966258</v>
      </c>
      <c r="V250" s="11">
        <f>V199*V148*Předpoklady!V$66</f>
        <v>8458855.8621263336</v>
      </c>
      <c r="W250" s="11">
        <f>W199*W148*Předpoklady!W$66</f>
        <v>9545838.3272567857</v>
      </c>
      <c r="X250" s="12">
        <f>X199*X148*Předpoklady!X$66</f>
        <v>10712950.680573253</v>
      </c>
    </row>
    <row r="251" spans="1:24" x14ac:dyDescent="0.2">
      <c r="A251" s="15" t="s">
        <v>19</v>
      </c>
      <c r="B251" s="62">
        <f t="shared" si="66"/>
        <v>176444.55352770456</v>
      </c>
      <c r="C251" s="11">
        <f>C200*C149*Předpoklady!C$66</f>
        <v>210043.6700074698</v>
      </c>
      <c r="D251" s="11">
        <f>D200*D149*Předpoklady!D$66</f>
        <v>240433.05329161705</v>
      </c>
      <c r="E251" s="11">
        <f>E200*E149*Předpoklady!E$66</f>
        <v>269402.22227791039</v>
      </c>
      <c r="F251" s="11">
        <f>F200*F149*Předpoklady!F$66</f>
        <v>300579.14167431334</v>
      </c>
      <c r="G251" s="11">
        <f>G200*G149*Předpoklady!G$66</f>
        <v>337125.38335504383</v>
      </c>
      <c r="H251" s="11">
        <f>H200*H149*Předpoklady!H$66</f>
        <v>379593.17495380738</v>
      </c>
      <c r="I251" s="11">
        <f>I200*I149*Předpoklady!I$66</f>
        <v>430789.01790912071</v>
      </c>
      <c r="J251" s="11">
        <f>J200*J149*Předpoklady!J$66</f>
        <v>489217.89310205937</v>
      </c>
      <c r="K251" s="11">
        <f>K200*K149*Předpoklady!K$66</f>
        <v>550410.17953263887</v>
      </c>
      <c r="L251" s="11">
        <f>L200*L149*Předpoklady!L$66</f>
        <v>611023.09635898075</v>
      </c>
      <c r="M251" s="11">
        <f>M200*M149*Předpoklady!M$66</f>
        <v>670694.87348804367</v>
      </c>
      <c r="N251" s="11">
        <f>N200*N149*Předpoklady!N$66</f>
        <v>733405.41376823047</v>
      </c>
      <c r="O251" s="11">
        <f>O200*O149*Předpoklady!O$66</f>
        <v>802180.36933155765</v>
      </c>
      <c r="P251" s="11">
        <f>P200*P149*Předpoklady!P$66</f>
        <v>884251.11395031575</v>
      </c>
      <c r="Q251" s="11">
        <f>Q200*Q149*Předpoklady!Q$66</f>
        <v>990330.63759012474</v>
      </c>
      <c r="R251" s="11">
        <f>R200*R149*Předpoklady!R$66</f>
        <v>1128871.0990908367</v>
      </c>
      <c r="S251" s="11">
        <f>S200*S149*Předpoklady!S$66</f>
        <v>1316721.8772492502</v>
      </c>
      <c r="T251" s="11">
        <f>T200*T149*Předpoklady!T$66</f>
        <v>1551284.1179359802</v>
      </c>
      <c r="U251" s="11">
        <f>U200*U149*Předpoklady!U$66</f>
        <v>1814566.7362420922</v>
      </c>
      <c r="V251" s="11">
        <f>V200*V149*Předpoklady!V$66</f>
        <v>2150697.884647443</v>
      </c>
      <c r="W251" s="11">
        <f>W200*W149*Předpoklady!W$66</f>
        <v>2562019.8840188393</v>
      </c>
      <c r="X251" s="12">
        <f>X200*X149*Předpoklady!X$66</f>
        <v>2969654.6892803139</v>
      </c>
    </row>
    <row r="252" spans="1:24" x14ac:dyDescent="0.2">
      <c r="A252" s="15" t="s">
        <v>20</v>
      </c>
      <c r="B252" s="62">
        <f t="shared" si="66"/>
        <v>27521.447017779272</v>
      </c>
      <c r="C252" s="11">
        <f>C201*C150*Předpoklady!C$66</f>
        <v>28379.341388484776</v>
      </c>
      <c r="D252" s="11">
        <f>D201*D150*Předpoklady!D$66</f>
        <v>33883.158578564457</v>
      </c>
      <c r="E252" s="11">
        <f>E201*E150*Předpoklady!E$66</f>
        <v>45033.660378223416</v>
      </c>
      <c r="F252" s="11">
        <f>F201*F150*Předpoklady!F$66</f>
        <v>58009.562998997353</v>
      </c>
      <c r="G252" s="11">
        <f>G201*G150*Předpoklady!G$66</f>
        <v>71249.42560385188</v>
      </c>
      <c r="H252" s="11">
        <f>H201*H150*Předpoklady!H$66</f>
        <v>84369.380700426234</v>
      </c>
      <c r="I252" s="11">
        <f>I201*I150*Předpoklady!I$66</f>
        <v>96894.909758406793</v>
      </c>
      <c r="J252" s="11">
        <f>J201*J150*Předpoklady!J$66</f>
        <v>110258.66138231337</v>
      </c>
      <c r="K252" s="11">
        <f>K201*K150*Předpoklady!K$66</f>
        <v>125484.11095067828</v>
      </c>
      <c r="L252" s="11">
        <f>L201*L150*Předpoklady!L$66</f>
        <v>143658.1315295907</v>
      </c>
      <c r="M252" s="11">
        <f>M201*M150*Předpoklady!M$66</f>
        <v>164701.41762037543</v>
      </c>
      <c r="N252" s="11">
        <f>N201*N150*Předpoklady!N$66</f>
        <v>190061.18456635176</v>
      </c>
      <c r="O252" s="11">
        <f>O201*O150*Předpoklady!O$66</f>
        <v>219120.80765758379</v>
      </c>
      <c r="P252" s="11">
        <f>P201*P150*Předpoklady!P$66</f>
        <v>249618.05365036562</v>
      </c>
      <c r="Q252" s="11">
        <f>Q201*Q150*Předpoklady!Q$66</f>
        <v>280291.10932390305</v>
      </c>
      <c r="R252" s="11">
        <f>R201*R150*Předpoklady!R$66</f>
        <v>311224.67302781483</v>
      </c>
      <c r="S252" s="11">
        <f>S201*S150*Předpoklady!S$66</f>
        <v>345274.68849375797</v>
      </c>
      <c r="T252" s="11">
        <f>T201*T150*Předpoklady!T$66</f>
        <v>383986.71320351667</v>
      </c>
      <c r="U252" s="11">
        <f>U201*U150*Předpoklady!U$66</f>
        <v>430211.0274133404</v>
      </c>
      <c r="V252" s="11">
        <f>V201*V150*Předpoklady!V$66</f>
        <v>489555.31296376744</v>
      </c>
      <c r="W252" s="11">
        <f>W201*W150*Předpoklady!W$66</f>
        <v>565889.53800235386</v>
      </c>
      <c r="X252" s="12">
        <f>X201*X150*Předpoklady!X$66</f>
        <v>669460.0707790138</v>
      </c>
    </row>
    <row r="253" spans="1:24" x14ac:dyDescent="0.2">
      <c r="A253" s="15" t="s">
        <v>21</v>
      </c>
      <c r="B253" s="63">
        <f t="shared" si="66"/>
        <v>976.83344262295077</v>
      </c>
      <c r="C253" s="48">
        <f>C202*C151*Předpoklady!C$66</f>
        <v>1055.0910116840353</v>
      </c>
      <c r="D253" s="48">
        <f>D202*D151*Předpoklady!D$66</f>
        <v>1138.6081084830125</v>
      </c>
      <c r="E253" s="48">
        <f>E202*E151*Předpoklady!E$66</f>
        <v>1228.1076047279328</v>
      </c>
      <c r="F253" s="48">
        <f>F202*F151*Předpoklady!F$66</f>
        <v>1324.3608829721666</v>
      </c>
      <c r="G253" s="48">
        <f>G202*G151*Předpoklady!G$66</f>
        <v>1428.6369124851474</v>
      </c>
      <c r="H253" s="48">
        <f>H202*H151*Předpoklady!H$66</f>
        <v>1542.0398936505333</v>
      </c>
      <c r="I253" s="48">
        <f>I202*I151*Předpoklady!I$66</f>
        <v>1665.3104973532177</v>
      </c>
      <c r="J253" s="48">
        <f>J202*J151*Předpoklady!J$66</f>
        <v>1799.099464027043</v>
      </c>
      <c r="K253" s="48">
        <f>K202*K151*Předpoklady!K$66</f>
        <v>1944.1471116352477</v>
      </c>
      <c r="L253" s="48">
        <f>L202*L151*Předpoklady!L$66</f>
        <v>2102.026387662097</v>
      </c>
      <c r="M253" s="48">
        <f>M202*M151*Předpoklady!M$66</f>
        <v>2274.3112620283855</v>
      </c>
      <c r="N253" s="48">
        <f>N202*N151*Předpoklady!N$66</f>
        <v>2461.5927901649711</v>
      </c>
      <c r="O253" s="48">
        <f>O202*O151*Předpoklady!O$66</f>
        <v>2664.9100960075698</v>
      </c>
      <c r="P253" s="48">
        <f>P202*P151*Předpoklady!P$66</f>
        <v>2886.9331128207705</v>
      </c>
      <c r="Q253" s="48">
        <f>Q202*Q151*Předpoklady!Q$66</f>
        <v>3130.0590830331507</v>
      </c>
      <c r="R253" s="48">
        <f>R202*R151*Předpoklady!R$66</f>
        <v>3395.950906539791</v>
      </c>
      <c r="S253" s="48">
        <f>S202*S151*Předpoklady!S$66</f>
        <v>3685.2327002891052</v>
      </c>
      <c r="T253" s="48">
        <f>T202*T151*Předpoklady!T$66</f>
        <v>3997.2065686642586</v>
      </c>
      <c r="U253" s="48">
        <f>U202*U151*Předpoklady!U$66</f>
        <v>4334.1516715198313</v>
      </c>
      <c r="V253" s="48">
        <f>V202*V151*Předpoklady!V$66</f>
        <v>4699.8184310983224</v>
      </c>
      <c r="W253" s="48">
        <f>W202*W151*Předpoklady!W$66</f>
        <v>5097.4747305011979</v>
      </c>
      <c r="X253" s="64">
        <f>X202*X151*Předpoklady!X$66</f>
        <v>5529.1909811249643</v>
      </c>
    </row>
    <row r="254" spans="1:24" x14ac:dyDescent="0.2">
      <c r="A254" s="16" t="s">
        <v>24</v>
      </c>
      <c r="B254" s="67">
        <f>SUM(B233:B253)</f>
        <v>454457687.44487005</v>
      </c>
      <c r="C254" s="67">
        <f t="shared" ref="C254:X254" si="67">SUM(C233:C253)</f>
        <v>484883236.29015607</v>
      </c>
      <c r="D254" s="67">
        <f t="shared" si="67"/>
        <v>517481950.52830988</v>
      </c>
      <c r="E254" s="67">
        <f t="shared" si="67"/>
        <v>552221316.49044752</v>
      </c>
      <c r="F254" s="67">
        <f t="shared" si="67"/>
        <v>589195744.60158014</v>
      </c>
      <c r="G254" s="67">
        <f t="shared" si="67"/>
        <v>628725758.55539393</v>
      </c>
      <c r="H254" s="67">
        <f t="shared" si="67"/>
        <v>670902836.03852797</v>
      </c>
      <c r="I254" s="67">
        <f t="shared" si="67"/>
        <v>715781093.46061206</v>
      </c>
      <c r="J254" s="67">
        <f t="shared" si="67"/>
        <v>763501318.47625232</v>
      </c>
      <c r="K254" s="67">
        <f t="shared" si="67"/>
        <v>814735825.1202594</v>
      </c>
      <c r="L254" s="67">
        <f t="shared" si="67"/>
        <v>869852379.09220839</v>
      </c>
      <c r="M254" s="67">
        <f t="shared" si="67"/>
        <v>928705632.22334361</v>
      </c>
      <c r="N254" s="67">
        <f t="shared" si="67"/>
        <v>991790335.03266597</v>
      </c>
      <c r="O254" s="67">
        <f t="shared" si="67"/>
        <v>1059229503.2228191</v>
      </c>
      <c r="P254" s="67">
        <f t="shared" si="67"/>
        <v>1131203041.9452479</v>
      </c>
      <c r="Q254" s="67">
        <f t="shared" si="67"/>
        <v>1208336804.1236184</v>
      </c>
      <c r="R254" s="67">
        <f t="shared" si="67"/>
        <v>1290981683.8538752</v>
      </c>
      <c r="S254" s="67">
        <f t="shared" si="67"/>
        <v>1379912184.3213263</v>
      </c>
      <c r="T254" s="67">
        <f t="shared" si="67"/>
        <v>1475801184.0289979</v>
      </c>
      <c r="U254" s="67">
        <f t="shared" si="67"/>
        <v>1578924301.8649347</v>
      </c>
      <c r="V254" s="67">
        <f t="shared" si="67"/>
        <v>1689241336.3506083</v>
      </c>
      <c r="W254" s="67">
        <f t="shared" si="67"/>
        <v>1806234146.7871931</v>
      </c>
      <c r="X254" s="67">
        <f t="shared" si="67"/>
        <v>1929537810.556891</v>
      </c>
    </row>
    <row r="255" spans="1:24" x14ac:dyDescent="0.2">
      <c r="A255" s="14" t="s">
        <v>24</v>
      </c>
      <c r="B255" s="27">
        <f>B230+B254</f>
        <v>698440277.34710813</v>
      </c>
      <c r="C255" s="27">
        <f t="shared" ref="C255:X255" si="68">C230+C254</f>
        <v>744806570.98106468</v>
      </c>
      <c r="D255" s="27">
        <f t="shared" si="68"/>
        <v>793934329.74270558</v>
      </c>
      <c r="E255" s="27">
        <f t="shared" si="68"/>
        <v>846193945.31011772</v>
      </c>
      <c r="F255" s="27">
        <f t="shared" si="68"/>
        <v>901761573.93294621</v>
      </c>
      <c r="G255" s="27">
        <f t="shared" si="68"/>
        <v>961034942.85944688</v>
      </c>
      <c r="H255" s="27">
        <f t="shared" si="68"/>
        <v>1024200450.7943923</v>
      </c>
      <c r="I255" s="27">
        <f t="shared" si="68"/>
        <v>1091531455.8658552</v>
      </c>
      <c r="J255" s="27">
        <f t="shared" si="68"/>
        <v>1163335122.151165</v>
      </c>
      <c r="K255" s="27">
        <f t="shared" si="68"/>
        <v>1240127881.4766374</v>
      </c>
      <c r="L255" s="27">
        <f t="shared" si="68"/>
        <v>1322341139.645622</v>
      </c>
      <c r="M255" s="27">
        <f t="shared" si="68"/>
        <v>1410061929.9385734</v>
      </c>
      <c r="N255" s="27">
        <f t="shared" si="68"/>
        <v>1503954566.2651966</v>
      </c>
      <c r="O255" s="27">
        <f t="shared" si="68"/>
        <v>1604544943.1019344</v>
      </c>
      <c r="P255" s="27">
        <f t="shared" si="68"/>
        <v>1712516303.5834026</v>
      </c>
      <c r="Q255" s="27">
        <f t="shared" si="68"/>
        <v>1828656392.1642671</v>
      </c>
      <c r="R255" s="27">
        <f t="shared" si="68"/>
        <v>1953417656.9511635</v>
      </c>
      <c r="S255" s="27">
        <f t="shared" si="68"/>
        <v>2087693815.7723498</v>
      </c>
      <c r="T255" s="27">
        <f t="shared" si="68"/>
        <v>2231922266.0159626</v>
      </c>
      <c r="U255" s="27">
        <f t="shared" si="68"/>
        <v>2386659324.126195</v>
      </c>
      <c r="V255" s="27">
        <f t="shared" si="68"/>
        <v>2552458401.2475419</v>
      </c>
      <c r="W255" s="27">
        <f t="shared" si="68"/>
        <v>2729569087.2840576</v>
      </c>
      <c r="X255" s="27">
        <f t="shared" si="68"/>
        <v>2918349374.5695343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7" ht="14.25" x14ac:dyDescent="0.2">
      <c r="A1" s="5" t="s">
        <v>76</v>
      </c>
    </row>
    <row r="2" spans="1:7" x14ac:dyDescent="0.2">
      <c r="A2" s="2" t="s">
        <v>43</v>
      </c>
    </row>
    <row r="4" spans="1:7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7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7" x14ac:dyDescent="0.2">
      <c r="A6" s="15" t="s">
        <v>1</v>
      </c>
      <c r="B6" s="47">
        <v>2150873.84</v>
      </c>
      <c r="C6" s="47">
        <v>762</v>
      </c>
      <c r="D6" s="12">
        <f>IFERROR(B6/C6,"")</f>
        <v>2822.6690813648293</v>
      </c>
      <c r="E6" s="12">
        <f>C6/POJ_VZP!B6*100000</f>
        <v>506.7803486276361</v>
      </c>
      <c r="F6" s="12">
        <f>E6*ČSÚ!B6/100000</f>
        <v>1465.3351068428647</v>
      </c>
      <c r="G6" s="12">
        <f>F6*D6</f>
        <v>4136156.0999237825</v>
      </c>
    </row>
    <row r="7" spans="1:7" x14ac:dyDescent="0.2">
      <c r="A7" s="15" t="s">
        <v>2</v>
      </c>
      <c r="B7" s="47">
        <v>2754316.07</v>
      </c>
      <c r="C7" s="47">
        <v>848</v>
      </c>
      <c r="D7" s="12">
        <f t="shared" ref="D7:D27" si="0">IFERROR(B7/C7,"")</f>
        <v>3248.0142334905659</v>
      </c>
      <c r="E7" s="12">
        <f>C7/POJ_VZP!B7*100000</f>
        <v>587.84790821808599</v>
      </c>
      <c r="F7" s="12">
        <f>E7*ČSÚ!B7/100000</f>
        <v>1741.4406433052579</v>
      </c>
      <c r="G7" s="12">
        <f t="shared" ref="G7:G26" si="1">F7*D7</f>
        <v>5656223.9962344449</v>
      </c>
    </row>
    <row r="8" spans="1:7" x14ac:dyDescent="0.2">
      <c r="A8" s="15" t="s">
        <v>3</v>
      </c>
      <c r="B8" s="47">
        <v>2147468.61</v>
      </c>
      <c r="C8" s="47">
        <v>612</v>
      </c>
      <c r="D8" s="12">
        <f t="shared" si="0"/>
        <v>3508.9356372549018</v>
      </c>
      <c r="E8" s="12">
        <f>C8/POJ_VZP!B8*100000</f>
        <v>464.79129959292788</v>
      </c>
      <c r="F8" s="12">
        <f>E8*ČSÚ!B8/100000</f>
        <v>1286.2680904064646</v>
      </c>
      <c r="G8" s="12">
        <f t="shared" si="1"/>
        <v>4513431.9414910534</v>
      </c>
    </row>
    <row r="9" spans="1:7" x14ac:dyDescent="0.2">
      <c r="A9" s="15" t="s">
        <v>4</v>
      </c>
      <c r="B9" s="47">
        <v>1602847.2399999998</v>
      </c>
      <c r="C9" s="47">
        <v>377</v>
      </c>
      <c r="D9" s="12">
        <f t="shared" si="0"/>
        <v>4251.5841909814317</v>
      </c>
      <c r="E9" s="12">
        <f>C9/POJ_VZP!B9*100000</f>
        <v>322.12585978553426</v>
      </c>
      <c r="F9" s="12">
        <f>E9*ČSÚ!B9/100000</f>
        <v>769.43627120092287</v>
      </c>
      <c r="G9" s="12">
        <f t="shared" si="1"/>
        <v>3271323.0866055451</v>
      </c>
    </row>
    <row r="10" spans="1:7" x14ac:dyDescent="0.2">
      <c r="A10" s="15" t="s">
        <v>5</v>
      </c>
      <c r="B10" s="47">
        <v>1136041</v>
      </c>
      <c r="C10" s="47">
        <v>256</v>
      </c>
      <c r="D10" s="12">
        <f t="shared" si="0"/>
        <v>4437.66015625</v>
      </c>
      <c r="E10" s="12">
        <f>C10/POJ_VZP!B10*100000</f>
        <v>179.88518266075482</v>
      </c>
      <c r="F10" s="12">
        <f>E10*ČSÚ!B10/100000</f>
        <v>471.35764125554243</v>
      </c>
      <c r="G10" s="12">
        <f t="shared" si="1"/>
        <v>2091725.023943702</v>
      </c>
    </row>
    <row r="11" spans="1:7" x14ac:dyDescent="0.2">
      <c r="A11" s="15" t="s">
        <v>6</v>
      </c>
      <c r="B11" s="47">
        <v>1758074.0999999999</v>
      </c>
      <c r="C11" s="47">
        <v>343</v>
      </c>
      <c r="D11" s="12">
        <f t="shared" si="0"/>
        <v>5125.5804664723028</v>
      </c>
      <c r="E11" s="12">
        <f>C11/POJ_VZP!B11*100000</f>
        <v>174.73433249447268</v>
      </c>
      <c r="F11" s="12">
        <f>E11*ČSÚ!B11/100000</f>
        <v>602.90421451059103</v>
      </c>
      <c r="G11" s="12">
        <f t="shared" si="1"/>
        <v>3090234.0650493125</v>
      </c>
    </row>
    <row r="12" spans="1:7" x14ac:dyDescent="0.2">
      <c r="A12" s="15" t="s">
        <v>7</v>
      </c>
      <c r="B12" s="47">
        <v>1499360.9099999997</v>
      </c>
      <c r="C12" s="47">
        <v>338</v>
      </c>
      <c r="D12" s="12">
        <f t="shared" si="0"/>
        <v>4435.9790236686385</v>
      </c>
      <c r="E12" s="12">
        <f>C12/POJ_VZP!B12*100000</f>
        <v>158.39394166604183</v>
      </c>
      <c r="F12" s="12">
        <f>E12*ČSÚ!B12/100000</f>
        <v>591.83975500487361</v>
      </c>
      <c r="G12" s="12">
        <f t="shared" si="1"/>
        <v>2625388.7385748057</v>
      </c>
    </row>
    <row r="13" spans="1:7" x14ac:dyDescent="0.2">
      <c r="A13" s="15" t="s">
        <v>8</v>
      </c>
      <c r="B13" s="47">
        <v>1935705.03</v>
      </c>
      <c r="C13" s="47">
        <v>407</v>
      </c>
      <c r="D13" s="12">
        <f t="shared" si="0"/>
        <v>4756.0320147420152</v>
      </c>
      <c r="E13" s="12">
        <f>C13/POJ_VZP!B13*100000</f>
        <v>174.73435655253837</v>
      </c>
      <c r="F13" s="12">
        <f>E13*ČSÚ!B13/100000</f>
        <v>722.94767414403782</v>
      </c>
      <c r="G13" s="12">
        <f t="shared" si="1"/>
        <v>3438362.2832123223</v>
      </c>
    </row>
    <row r="14" spans="1:7" x14ac:dyDescent="0.2">
      <c r="A14" s="15" t="s">
        <v>9</v>
      </c>
      <c r="B14" s="47">
        <v>2050315.5899999999</v>
      </c>
      <c r="C14" s="47">
        <v>422</v>
      </c>
      <c r="D14" s="12">
        <f t="shared" si="0"/>
        <v>4858.5677488151659</v>
      </c>
      <c r="E14" s="12">
        <f>C14/POJ_VZP!B14*100000</f>
        <v>163.62233483643581</v>
      </c>
      <c r="F14" s="12">
        <f>E14*ČSÚ!B14/100000</f>
        <v>786.73709147729244</v>
      </c>
      <c r="G14" s="12">
        <f t="shared" si="1"/>
        <v>3822415.4594482202</v>
      </c>
    </row>
    <row r="15" spans="1:7" x14ac:dyDescent="0.2">
      <c r="A15" s="15" t="s">
        <v>10</v>
      </c>
      <c r="B15" s="47">
        <v>1499533.7899999998</v>
      </c>
      <c r="C15" s="47">
        <v>333</v>
      </c>
      <c r="D15" s="12">
        <f t="shared" si="0"/>
        <v>4503.104474474474</v>
      </c>
      <c r="E15" s="12">
        <f>C15/POJ_VZP!B15*100000</f>
        <v>153.37917820081157</v>
      </c>
      <c r="F15" s="12">
        <f>E15*ČSÚ!B15/100000</f>
        <v>601.35374397192186</v>
      </c>
      <c r="G15" s="12">
        <f t="shared" si="1"/>
        <v>2707958.7352219387</v>
      </c>
    </row>
    <row r="16" spans="1:7" x14ac:dyDescent="0.2">
      <c r="A16" s="15" t="s">
        <v>11</v>
      </c>
      <c r="B16" s="47">
        <v>1193537.73</v>
      </c>
      <c r="C16" s="47">
        <v>299</v>
      </c>
      <c r="D16" s="12">
        <f t="shared" si="0"/>
        <v>3991.7649832775919</v>
      </c>
      <c r="E16" s="12">
        <f>C16/POJ_VZP!B16*100000</f>
        <v>144.7030924841504</v>
      </c>
      <c r="F16" s="12">
        <f>E16*ČSÚ!B16/100000</f>
        <v>512.25328848666697</v>
      </c>
      <c r="G16" s="12">
        <f t="shared" si="1"/>
        <v>2044794.7395498718</v>
      </c>
    </row>
    <row r="17" spans="1:7" x14ac:dyDescent="0.2">
      <c r="A17" s="15" t="s">
        <v>12</v>
      </c>
      <c r="B17" s="47">
        <v>1081739.53</v>
      </c>
      <c r="C17" s="47">
        <v>273</v>
      </c>
      <c r="D17" s="12">
        <f t="shared" si="0"/>
        <v>3962.415860805861</v>
      </c>
      <c r="E17" s="12">
        <f>C17/POJ_VZP!B17*100000</f>
        <v>146.56695103160584</v>
      </c>
      <c r="F17" s="12">
        <f>E17*ČSÚ!B17/100000</f>
        <v>456.52307489947009</v>
      </c>
      <c r="G17" s="12">
        <f t="shared" si="1"/>
        <v>1808934.2728055224</v>
      </c>
    </row>
    <row r="18" spans="1:7" x14ac:dyDescent="0.2">
      <c r="A18" s="15" t="s">
        <v>13</v>
      </c>
      <c r="B18" s="47">
        <v>1028854.5199999999</v>
      </c>
      <c r="C18" s="47">
        <v>278</v>
      </c>
      <c r="D18" s="12">
        <f t="shared" si="0"/>
        <v>3700.9155395683451</v>
      </c>
      <c r="E18" s="12">
        <f>C18/POJ_VZP!B18*100000</f>
        <v>133.49980791394546</v>
      </c>
      <c r="F18" s="12">
        <f>E18*ČSÚ!B18/100000</f>
        <v>443.9102237802536</v>
      </c>
      <c r="G18" s="12">
        <f t="shared" si="1"/>
        <v>1642874.2453616022</v>
      </c>
    </row>
    <row r="19" spans="1:7" x14ac:dyDescent="0.2">
      <c r="A19" s="15" t="s">
        <v>14</v>
      </c>
      <c r="B19" s="47">
        <v>940190.17999999993</v>
      </c>
      <c r="C19" s="47">
        <v>259</v>
      </c>
      <c r="D19" s="12">
        <f t="shared" si="0"/>
        <v>3630.0779150579147</v>
      </c>
      <c r="E19" s="12">
        <f>C19/POJ_VZP!B19*100000</f>
        <v>130.08799774982921</v>
      </c>
      <c r="F19" s="12">
        <f>E19*ČSÚ!B19/100000</f>
        <v>411.47158908265351</v>
      </c>
      <c r="G19" s="12">
        <f t="shared" si="1"/>
        <v>1493673.9282027259</v>
      </c>
    </row>
    <row r="20" spans="1:7" x14ac:dyDescent="0.2">
      <c r="A20" s="15" t="s">
        <v>15</v>
      </c>
      <c r="B20" s="47">
        <v>832379.75999999989</v>
      </c>
      <c r="C20" s="47">
        <v>239</v>
      </c>
      <c r="D20" s="12">
        <f t="shared" si="0"/>
        <v>3482.7605020920496</v>
      </c>
      <c r="E20" s="12">
        <f>C20/POJ_VZP!B20*100000</f>
        <v>145.2490200249172</v>
      </c>
      <c r="F20" s="12">
        <f>E20*ČSÚ!B20/100000</f>
        <v>368.81849038257008</v>
      </c>
      <c r="G20" s="12">
        <f t="shared" si="1"/>
        <v>1284506.4707456315</v>
      </c>
    </row>
    <row r="21" spans="1:7" x14ac:dyDescent="0.2">
      <c r="A21" s="15" t="s">
        <v>16</v>
      </c>
      <c r="B21" s="47">
        <v>659406.55999999994</v>
      </c>
      <c r="C21" s="47">
        <v>190</v>
      </c>
      <c r="D21" s="12">
        <f t="shared" si="0"/>
        <v>3470.560842105263</v>
      </c>
      <c r="E21" s="12">
        <f>C21/POJ_VZP!B21*100000</f>
        <v>188.51076495684094</v>
      </c>
      <c r="F21" s="12">
        <f>E21*ČSÚ!B21/100000</f>
        <v>285.41943645202895</v>
      </c>
      <c r="G21" s="12">
        <f t="shared" si="1"/>
        <v>990565.51972616313</v>
      </c>
    </row>
    <row r="22" spans="1:7" x14ac:dyDescent="0.2">
      <c r="A22" s="15" t="s">
        <v>17</v>
      </c>
      <c r="B22" s="47">
        <v>364041.52999999997</v>
      </c>
      <c r="C22" s="47">
        <v>114</v>
      </c>
      <c r="D22" s="12">
        <f t="shared" si="0"/>
        <v>3193.3467543859647</v>
      </c>
      <c r="E22" s="12">
        <f>C22/POJ_VZP!B22*100000</f>
        <v>194.11854853815109</v>
      </c>
      <c r="F22" s="12">
        <f>E22*ČSÚ!B22/100000</f>
        <v>161.54545609344933</v>
      </c>
      <c r="G22" s="12">
        <f t="shared" si="1"/>
        <v>515870.65790181677</v>
      </c>
    </row>
    <row r="23" spans="1:7" x14ac:dyDescent="0.2">
      <c r="A23" s="15" t="s">
        <v>18</v>
      </c>
      <c r="B23" s="47">
        <v>166764.65</v>
      </c>
      <c r="C23" s="47">
        <v>54</v>
      </c>
      <c r="D23" s="12">
        <f t="shared" si="0"/>
        <v>3088.234259259259</v>
      </c>
      <c r="E23" s="12">
        <f>C23/POJ_VZP!B23*100000</f>
        <v>157.77479109448956</v>
      </c>
      <c r="F23" s="12">
        <f>E23*ČSÚ!B23/100000</f>
        <v>71.822240402033529</v>
      </c>
      <c r="G23" s="12">
        <f t="shared" si="1"/>
        <v>221803.90338631443</v>
      </c>
    </row>
    <row r="24" spans="1:7" x14ac:dyDescent="0.2">
      <c r="A24" s="15" t="s">
        <v>19</v>
      </c>
      <c r="B24" s="47">
        <v>37096.769999999997</v>
      </c>
      <c r="C24" s="47">
        <v>15</v>
      </c>
      <c r="D24" s="12">
        <f t="shared" si="0"/>
        <v>2473.1179999999999</v>
      </c>
      <c r="E24" s="12">
        <f>C24/POJ_VZP!B24*100000</f>
        <v>150.09005403241946</v>
      </c>
      <c r="F24" s="12">
        <f>E24*ČSÚ!B24/100000</f>
        <v>19.84865919551731</v>
      </c>
      <c r="G24" s="12">
        <f t="shared" si="1"/>
        <v>49088.076332299381</v>
      </c>
    </row>
    <row r="25" spans="1:7" x14ac:dyDescent="0.2">
      <c r="A25" s="15" t="s">
        <v>20</v>
      </c>
      <c r="B25" s="117">
        <f>D24</f>
        <v>2473.1179999999999</v>
      </c>
      <c r="C25" s="117">
        <v>1</v>
      </c>
      <c r="D25" s="12">
        <f t="shared" si="0"/>
        <v>2473.1179999999999</v>
      </c>
      <c r="E25" s="12">
        <f>C25/POJ_VZP!B25*100000</f>
        <v>70.126227208976161</v>
      </c>
      <c r="F25" s="12">
        <f>E25*ČSÚ!B25/100000</f>
        <v>1.3215287517531558</v>
      </c>
      <c r="G25" s="12">
        <f t="shared" si="1"/>
        <v>3268.2965434782609</v>
      </c>
    </row>
    <row r="26" spans="1:7" x14ac:dyDescent="0.2">
      <c r="A26" s="15" t="s">
        <v>21</v>
      </c>
      <c r="B26" s="117">
        <f>B25</f>
        <v>2473.1179999999999</v>
      </c>
      <c r="C26" s="117">
        <v>1</v>
      </c>
      <c r="D26" s="12">
        <f t="shared" si="0"/>
        <v>2473.1179999999999</v>
      </c>
      <c r="E26" s="12">
        <f>C26/POJ_VZP!B26*100000</f>
        <v>2000</v>
      </c>
      <c r="F26" s="12">
        <f>E26*ČSÚ!B26/100000</f>
        <v>3.27</v>
      </c>
      <c r="G26" s="12">
        <f t="shared" si="1"/>
        <v>8087.0958599999994</v>
      </c>
    </row>
    <row r="27" spans="1:7" s="3" customFormat="1" x14ac:dyDescent="0.2">
      <c r="A27" s="16" t="s">
        <v>24</v>
      </c>
      <c r="B27" s="18">
        <f>SUM(B6:B26)</f>
        <v>24843493.646000002</v>
      </c>
      <c r="C27" s="18">
        <f>SUM(C6:C26)</f>
        <v>6421</v>
      </c>
      <c r="D27" s="18">
        <f t="shared" si="0"/>
        <v>3869.1003965114469</v>
      </c>
      <c r="E27" s="18">
        <f>C27/POJ_VZP!B27*100000</f>
        <v>215.95838638961033</v>
      </c>
      <c r="F27" s="18">
        <f>SUM(F6:F26)</f>
        <v>11775.824219646167</v>
      </c>
      <c r="G27" s="18">
        <f>SUM(G6:G26)</f>
        <v>45416686.636120558</v>
      </c>
    </row>
    <row r="28" spans="1:7" s="4" customFormat="1" x14ac:dyDescent="0.2">
      <c r="A28" s="6" t="s">
        <v>22</v>
      </c>
      <c r="B28" s="7" t="str">
        <f>B4</f>
        <v>Náklady VZP</v>
      </c>
      <c r="C28" s="7" t="str">
        <f t="shared" ref="C28:G29" si="2">C4</f>
        <v>Pacienti VZP</v>
      </c>
      <c r="D28" s="7" t="str">
        <f t="shared" si="2"/>
        <v>Náklady VZP</v>
      </c>
      <c r="E28" s="7" t="str">
        <f t="shared" si="2"/>
        <v>Prevalence</v>
      </c>
      <c r="F28" s="7" t="str">
        <f t="shared" si="2"/>
        <v>Pacienti ČR</v>
      </c>
      <c r="G28" s="7" t="str">
        <f t="shared" si="2"/>
        <v>Náklady ČR</v>
      </c>
    </row>
    <row r="29" spans="1:7" x14ac:dyDescent="0.2">
      <c r="A29" s="14" t="s">
        <v>25</v>
      </c>
      <c r="B29" s="23" t="str">
        <f t="shared" ref="B29:F29" si="3">B5</f>
        <v>PUZP (Kč)</v>
      </c>
      <c r="C29" s="23" t="str">
        <f t="shared" si="3"/>
        <v>Počet UOP</v>
      </c>
      <c r="D29" s="23" t="str">
        <f t="shared" si="3"/>
        <v>1 UOP (Kč)</v>
      </c>
      <c r="E29" s="24" t="str">
        <f t="shared" si="3"/>
        <v>na 100 tis. poj.</v>
      </c>
      <c r="F29" s="24" t="str">
        <f t="shared" si="3"/>
        <v>odhad</v>
      </c>
      <c r="G29" s="24" t="str">
        <f t="shared" si="2"/>
        <v>odhad</v>
      </c>
    </row>
    <row r="30" spans="1:7" x14ac:dyDescent="0.2">
      <c r="A30" s="15" t="s">
        <v>1</v>
      </c>
      <c r="B30" s="47">
        <v>1297500.97</v>
      </c>
      <c r="C30" s="47">
        <v>478</v>
      </c>
      <c r="D30" s="12">
        <f>IFERROR(B30/C30,"")</f>
        <v>2714.4371757322174</v>
      </c>
      <c r="E30" s="12">
        <f>C30/POJ_VZP!B30*100000</f>
        <v>334.13254856455819</v>
      </c>
      <c r="F30" s="12">
        <f>E30*ČSÚ!B30/100000</f>
        <v>918.26808195334729</v>
      </c>
      <c r="G30" s="12">
        <f>F30*D30</f>
        <v>2492581.0189424842</v>
      </c>
    </row>
    <row r="31" spans="1:7" x14ac:dyDescent="0.2">
      <c r="A31" s="15" t="s">
        <v>2</v>
      </c>
      <c r="B31" s="47">
        <v>1608178.0699999998</v>
      </c>
      <c r="C31" s="47">
        <v>491</v>
      </c>
      <c r="D31" s="12">
        <f t="shared" ref="D31:D51" si="4">IFERROR(B31/C31,"")</f>
        <v>3275.3117515274944</v>
      </c>
      <c r="E31" s="12">
        <f>C31/POJ_VZP!B31*100000</f>
        <v>357.1038946870795</v>
      </c>
      <c r="F31" s="12">
        <f>E31*ČSÚ!B31/100000</f>
        <v>1008.1935706752972</v>
      </c>
      <c r="G31" s="12">
        <f t="shared" ref="G31:G50" si="5">F31*D31</f>
        <v>3302148.2498472664</v>
      </c>
    </row>
    <row r="32" spans="1:7" x14ac:dyDescent="0.2">
      <c r="A32" s="15" t="s">
        <v>3</v>
      </c>
      <c r="B32" s="47">
        <v>2185816.2199999997</v>
      </c>
      <c r="C32" s="47">
        <v>554</v>
      </c>
      <c r="D32" s="12">
        <f t="shared" si="4"/>
        <v>3945.5166425992775</v>
      </c>
      <c r="E32" s="12">
        <f>C32/POJ_VZP!B32*100000</f>
        <v>443.68272680676574</v>
      </c>
      <c r="F32" s="12">
        <f>E32*ČSÚ!B32/100000</f>
        <v>1165.0886564582265</v>
      </c>
      <c r="G32" s="12">
        <f t="shared" si="5"/>
        <v>4596876.6841595648</v>
      </c>
    </row>
    <row r="33" spans="1:7" x14ac:dyDescent="0.2">
      <c r="A33" s="15" t="s">
        <v>4</v>
      </c>
      <c r="B33" s="47">
        <v>3797529.8299999996</v>
      </c>
      <c r="C33" s="47">
        <v>733</v>
      </c>
      <c r="D33" s="12">
        <f t="shared" si="4"/>
        <v>5180.8046793997264</v>
      </c>
      <c r="E33" s="12">
        <f>C33/POJ_VZP!B33*100000</f>
        <v>670.21432228805497</v>
      </c>
      <c r="F33" s="12">
        <f>E33*ČSÚ!B33/100000</f>
        <v>1514.2386758466828</v>
      </c>
      <c r="G33" s="12">
        <f t="shared" si="5"/>
        <v>7844974.81755454</v>
      </c>
    </row>
    <row r="34" spans="1:7" x14ac:dyDescent="0.2">
      <c r="A34" s="15" t="s">
        <v>5</v>
      </c>
      <c r="B34" s="47">
        <v>2506727.7399999998</v>
      </c>
      <c r="C34" s="47">
        <v>438</v>
      </c>
      <c r="D34" s="12">
        <f t="shared" si="4"/>
        <v>5723.1226940639262</v>
      </c>
      <c r="E34" s="12">
        <f>C34/POJ_VZP!B34*100000</f>
        <v>336.5994236311239</v>
      </c>
      <c r="F34" s="12">
        <f>E34*ČSÚ!B34/100000</f>
        <v>840.06801152737751</v>
      </c>
      <c r="G34" s="12">
        <f t="shared" si="5"/>
        <v>4807812.3013294898</v>
      </c>
    </row>
    <row r="35" spans="1:7" x14ac:dyDescent="0.2">
      <c r="A35" s="15" t="s">
        <v>6</v>
      </c>
      <c r="B35" s="47">
        <v>2769013.7299999995</v>
      </c>
      <c r="C35" s="47">
        <v>495</v>
      </c>
      <c r="D35" s="12">
        <f t="shared" si="4"/>
        <v>5593.9671313131303</v>
      </c>
      <c r="E35" s="12">
        <f>C35/POJ_VZP!B35*100000</f>
        <v>282.96062560021954</v>
      </c>
      <c r="F35" s="12">
        <f>E35*ČSÚ!B35/100000</f>
        <v>928.76166140760063</v>
      </c>
      <c r="G35" s="12">
        <f t="shared" si="5"/>
        <v>5195462.2067378927</v>
      </c>
    </row>
    <row r="36" spans="1:7" x14ac:dyDescent="0.2">
      <c r="A36" s="15" t="s">
        <v>7</v>
      </c>
      <c r="B36" s="47">
        <v>3559814.02</v>
      </c>
      <c r="C36" s="47">
        <v>535</v>
      </c>
      <c r="D36" s="12">
        <f t="shared" si="4"/>
        <v>6653.8579813084116</v>
      </c>
      <c r="E36" s="12">
        <f>C36/POJ_VZP!B36*100000</f>
        <v>291.76778556431162</v>
      </c>
      <c r="F36" s="12">
        <f>E36*ČSÚ!B36/100000</f>
        <v>1024.5936383715541</v>
      </c>
      <c r="G36" s="12">
        <f t="shared" si="5"/>
        <v>6817500.5582763897</v>
      </c>
    </row>
    <row r="37" spans="1:7" x14ac:dyDescent="0.2">
      <c r="A37" s="15" t="s">
        <v>8</v>
      </c>
      <c r="B37" s="47">
        <v>3496940.65</v>
      </c>
      <c r="C37" s="47">
        <v>605</v>
      </c>
      <c r="D37" s="12">
        <f t="shared" si="4"/>
        <v>5780.0671900826446</v>
      </c>
      <c r="E37" s="12">
        <f>C37/POJ_VZP!B37*100000</f>
        <v>311.55696085196666</v>
      </c>
      <c r="F37" s="12">
        <f>E37*ČSÚ!B37/100000</f>
        <v>1210.1760296828813</v>
      </c>
      <c r="G37" s="12">
        <f t="shared" si="5"/>
        <v>6994898.7633945029</v>
      </c>
    </row>
    <row r="38" spans="1:7" x14ac:dyDescent="0.2">
      <c r="A38" s="15" t="s">
        <v>9</v>
      </c>
      <c r="B38" s="47">
        <v>3775741.4999999995</v>
      </c>
      <c r="C38" s="47">
        <v>705</v>
      </c>
      <c r="D38" s="12">
        <f t="shared" si="4"/>
        <v>5355.6617021276588</v>
      </c>
      <c r="E38" s="12">
        <f>C38/POJ_VZP!B38*100000</f>
        <v>315.34312015243825</v>
      </c>
      <c r="F38" s="12">
        <f>E38*ČSÚ!B38/100000</f>
        <v>1435.8344851184886</v>
      </c>
      <c r="G38" s="12">
        <f t="shared" si="5"/>
        <v>7689843.762543275</v>
      </c>
    </row>
    <row r="39" spans="1:7" x14ac:dyDescent="0.2">
      <c r="A39" s="15" t="s">
        <v>10</v>
      </c>
      <c r="B39" s="47">
        <v>2987353.91</v>
      </c>
      <c r="C39" s="47">
        <v>583</v>
      </c>
      <c r="D39" s="12">
        <f t="shared" si="4"/>
        <v>5124.1061921097771</v>
      </c>
      <c r="E39" s="12">
        <f>C39/POJ_VZP!B39*100000</f>
        <v>309.35767159268789</v>
      </c>
      <c r="F39" s="12">
        <f>E39*ČSÚ!B39/100000</f>
        <v>1150.7564007322701</v>
      </c>
      <c r="G39" s="12">
        <f t="shared" si="5"/>
        <v>5896597.9986021854</v>
      </c>
    </row>
    <row r="40" spans="1:7" x14ac:dyDescent="0.2">
      <c r="A40" s="15" t="s">
        <v>11</v>
      </c>
      <c r="B40" s="47">
        <v>2706385.2499999995</v>
      </c>
      <c r="C40" s="47">
        <v>554</v>
      </c>
      <c r="D40" s="12">
        <f t="shared" si="4"/>
        <v>4885.171931407941</v>
      </c>
      <c r="E40" s="12">
        <f>C40/POJ_VZP!B40*100000</f>
        <v>302.8580175373379</v>
      </c>
      <c r="F40" s="12">
        <f>E40*ČSÚ!B40/100000</f>
        <v>1035.8168201001508</v>
      </c>
      <c r="G40" s="12">
        <f t="shared" si="5"/>
        <v>5060143.2556334855</v>
      </c>
    </row>
    <row r="41" spans="1:7" x14ac:dyDescent="0.2">
      <c r="A41" s="15" t="s">
        <v>12</v>
      </c>
      <c r="B41" s="47">
        <v>2344382.94</v>
      </c>
      <c r="C41" s="47">
        <v>490</v>
      </c>
      <c r="D41" s="12">
        <f t="shared" si="4"/>
        <v>4784.4549795918365</v>
      </c>
      <c r="E41" s="12">
        <f>C41/POJ_VZP!B41*100000</f>
        <v>285.26019805208034</v>
      </c>
      <c r="F41" s="12">
        <f>E41*ČSÚ!B41/100000</f>
        <v>888.69248950649978</v>
      </c>
      <c r="G41" s="12">
        <f t="shared" si="5"/>
        <v>4251909.206745239</v>
      </c>
    </row>
    <row r="42" spans="1:7" x14ac:dyDescent="0.2">
      <c r="A42" s="15" t="s">
        <v>13</v>
      </c>
      <c r="B42" s="47">
        <v>1301943.8499999999</v>
      </c>
      <c r="C42" s="47">
        <v>362</v>
      </c>
      <c r="D42" s="12">
        <f t="shared" si="4"/>
        <v>3596.5299723756902</v>
      </c>
      <c r="E42" s="12">
        <f>C42/POJ_VZP!B42*100000</f>
        <v>174.52259392642088</v>
      </c>
      <c r="F42" s="12">
        <f>E42*ČSÚ!B42/100000</f>
        <v>621.73063257208696</v>
      </c>
      <c r="G42" s="12">
        <f t="shared" si="5"/>
        <v>2236072.8547896082</v>
      </c>
    </row>
    <row r="43" spans="1:7" x14ac:dyDescent="0.2">
      <c r="A43" s="15" t="s">
        <v>14</v>
      </c>
      <c r="B43" s="47">
        <v>1197174.05</v>
      </c>
      <c r="C43" s="47">
        <v>351</v>
      </c>
      <c r="D43" s="12">
        <f t="shared" si="4"/>
        <v>3410.7522792022792</v>
      </c>
      <c r="E43" s="12">
        <f>C43/POJ_VZP!B43*100000</f>
        <v>161.2258677947884</v>
      </c>
      <c r="F43" s="12">
        <f>E43*ČSÚ!B43/100000</f>
        <v>589.99397125494352</v>
      </c>
      <c r="G43" s="12">
        <f t="shared" si="5"/>
        <v>2012323.2821734026</v>
      </c>
    </row>
    <row r="44" spans="1:7" x14ac:dyDescent="0.2">
      <c r="A44" s="15" t="s">
        <v>15</v>
      </c>
      <c r="B44" s="47">
        <v>1243751.9899999998</v>
      </c>
      <c r="C44" s="47">
        <v>361</v>
      </c>
      <c r="D44" s="12">
        <f t="shared" si="4"/>
        <v>3445.2963711911352</v>
      </c>
      <c r="E44" s="12">
        <f>C44/POJ_VZP!B44*100000</f>
        <v>175.46417808885002</v>
      </c>
      <c r="F44" s="12">
        <f>E44*ČSÚ!B44/100000</f>
        <v>571.74212841450378</v>
      </c>
      <c r="G44" s="12">
        <f t="shared" si="5"/>
        <v>1969821.0802835859</v>
      </c>
    </row>
    <row r="45" spans="1:7" x14ac:dyDescent="0.2">
      <c r="A45" s="15" t="s">
        <v>16</v>
      </c>
      <c r="B45" s="47">
        <v>979095.6399999999</v>
      </c>
      <c r="C45" s="47">
        <v>298</v>
      </c>
      <c r="D45" s="12">
        <f t="shared" si="4"/>
        <v>3285.5558389261741</v>
      </c>
      <c r="E45" s="12">
        <f>C45/POJ_VZP!B45*100000</f>
        <v>202.26564674101175</v>
      </c>
      <c r="F45" s="12">
        <f>E45*ČSÚ!B45/100000</f>
        <v>444.61225404022241</v>
      </c>
      <c r="G45" s="12">
        <f t="shared" si="5"/>
        <v>1460798.3873199802</v>
      </c>
    </row>
    <row r="46" spans="1:7" x14ac:dyDescent="0.2">
      <c r="A46" s="15" t="s">
        <v>17</v>
      </c>
      <c r="B46" s="47">
        <v>582692.78999999992</v>
      </c>
      <c r="C46" s="47">
        <v>176</v>
      </c>
      <c r="D46" s="12">
        <f t="shared" si="4"/>
        <v>3310.754488636363</v>
      </c>
      <c r="E46" s="12">
        <f>C46/POJ_VZP!B46*100000</f>
        <v>164.07655662971837</v>
      </c>
      <c r="F46" s="12">
        <f>E46*ČSÚ!B46/100000</f>
        <v>237.34986528941798</v>
      </c>
      <c r="G46" s="12">
        <f t="shared" si="5"/>
        <v>785807.13188417663</v>
      </c>
    </row>
    <row r="47" spans="1:7" x14ac:dyDescent="0.2">
      <c r="A47" s="15" t="s">
        <v>18</v>
      </c>
      <c r="B47" s="47">
        <v>212949.4</v>
      </c>
      <c r="C47" s="47">
        <v>80</v>
      </c>
      <c r="D47" s="12">
        <f t="shared" si="4"/>
        <v>2661.8674999999998</v>
      </c>
      <c r="E47" s="12">
        <f>C47/POJ_VZP!B47*100000</f>
        <v>106.86329512970532</v>
      </c>
      <c r="F47" s="12">
        <f>E47*ČSÚ!B47/100000</f>
        <v>103.13750634500815</v>
      </c>
      <c r="G47" s="12">
        <f t="shared" si="5"/>
        <v>274538.37617082096</v>
      </c>
    </row>
    <row r="48" spans="1:7" x14ac:dyDescent="0.2">
      <c r="A48" s="15" t="s">
        <v>19</v>
      </c>
      <c r="B48" s="47">
        <v>89509.56</v>
      </c>
      <c r="C48" s="47">
        <v>24</v>
      </c>
      <c r="D48" s="12">
        <f t="shared" si="4"/>
        <v>3729.5650000000001</v>
      </c>
      <c r="E48" s="12">
        <f>C48/POJ_VZP!B48*100000</f>
        <v>80.061380391633591</v>
      </c>
      <c r="F48" s="12">
        <f>E48*ČSÚ!B48/100000</f>
        <v>29.884911765687029</v>
      </c>
      <c r="G48" s="12">
        <f t="shared" si="5"/>
        <v>111457.72094939454</v>
      </c>
    </row>
    <row r="49" spans="1:24" x14ac:dyDescent="0.2">
      <c r="A49" s="15" t="s">
        <v>20</v>
      </c>
      <c r="B49" s="47">
        <v>23392.129999999997</v>
      </c>
      <c r="C49" s="47">
        <v>3</v>
      </c>
      <c r="D49" s="12">
        <f t="shared" si="4"/>
        <v>7797.3766666666661</v>
      </c>
      <c r="E49" s="12">
        <f>C49/POJ_VZP!B49*100000</f>
        <v>50.31868500503186</v>
      </c>
      <c r="F49" s="12">
        <f>E49*ČSÚ!B49/100000</f>
        <v>3.6098624622609856</v>
      </c>
      <c r="G49" s="12">
        <f t="shared" si="5"/>
        <v>28147.457333109687</v>
      </c>
    </row>
    <row r="50" spans="1:24" x14ac:dyDescent="0.2">
      <c r="A50" s="15" t="s">
        <v>21</v>
      </c>
      <c r="B50" s="117">
        <f>D49</f>
        <v>7797.3766666666661</v>
      </c>
      <c r="C50" s="117">
        <v>1</v>
      </c>
      <c r="D50" s="12">
        <f t="shared" si="4"/>
        <v>7797.3766666666661</v>
      </c>
      <c r="E50" s="12">
        <f>C50/POJ_VZP!B50*100000</f>
        <v>273.22404371584702</v>
      </c>
      <c r="F50" s="12">
        <f>E50*ČSÚ!B50/100000</f>
        <v>1.3032786885245902</v>
      </c>
      <c r="G50" s="12">
        <f t="shared" si="5"/>
        <v>10162.154836065572</v>
      </c>
    </row>
    <row r="51" spans="1:24" s="3" customFormat="1" x14ac:dyDescent="0.2">
      <c r="A51" s="16" t="s">
        <v>24</v>
      </c>
      <c r="B51" s="18">
        <f>SUM(B30:B50)</f>
        <v>38673691.616666667</v>
      </c>
      <c r="C51" s="18">
        <f>SUM(C30:C50)</f>
        <v>8317</v>
      </c>
      <c r="D51" s="18">
        <f t="shared" si="4"/>
        <v>4649.9569095427041</v>
      </c>
      <c r="E51" s="18">
        <f>C51/POJ_VZP!B51*100000</f>
        <v>280.90864845348256</v>
      </c>
      <c r="F51" s="18">
        <f>SUM(F30:F50)</f>
        <v>15723.852932213034</v>
      </c>
      <c r="G51" s="18">
        <f>SUM(G30:G50)</f>
        <v>73839877.26950644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1465.3351068428647</v>
      </c>
      <c r="C56" s="60">
        <f>B56*ČSÚ!C56</f>
        <v>1475.5315274572527</v>
      </c>
      <c r="D56" s="60">
        <f>C56*ČSÚ!D56</f>
        <v>1476.311969194139</v>
      </c>
      <c r="E56" s="60">
        <f>D56*ČSÚ!E56</f>
        <v>1468.1274665638027</v>
      </c>
      <c r="F56" s="60">
        <f>E56*ČSÚ!F56</f>
        <v>1450.5168494489924</v>
      </c>
      <c r="G56" s="60">
        <f>F56*ČSÚ!G56</f>
        <v>1427.0807922267074</v>
      </c>
      <c r="H56" s="60">
        <f>G56*ČSÚ!H56</f>
        <v>1402.063580316704</v>
      </c>
      <c r="I56" s="60">
        <f>H56*ČSÚ!I56</f>
        <v>1377.0007581753243</v>
      </c>
      <c r="J56" s="60">
        <f>I56*ČSÚ!J56</f>
        <v>1352.4041739546819</v>
      </c>
      <c r="K56" s="60">
        <f>J56*ČSÚ!K56</f>
        <v>1328.8946335818459</v>
      </c>
      <c r="L56" s="60">
        <f>K56*ČSÚ!L56</f>
        <v>1307.1942990536106</v>
      </c>
      <c r="M56" s="60">
        <f>L56*ČSÚ!M56</f>
        <v>1288.0658747946604</v>
      </c>
      <c r="N56" s="60">
        <f>M56*ČSÚ!N56</f>
        <v>1272.196048177386</v>
      </c>
      <c r="O56" s="60">
        <f>N56*ČSÚ!O56</f>
        <v>1260.1245402730758</v>
      </c>
      <c r="P56" s="60">
        <f>O56*ČSÚ!P56</f>
        <v>1252.2491736554023</v>
      </c>
      <c r="Q56" s="60">
        <f>P56*ČSÚ!Q56</f>
        <v>1248.8360080073951</v>
      </c>
      <c r="R56" s="60">
        <f>Q56*ČSÚ!R56</f>
        <v>1250.0142723179545</v>
      </c>
      <c r="S56" s="60">
        <f>R56*ČSÚ!S56</f>
        <v>1255.7611614713917</v>
      </c>
      <c r="T56" s="60">
        <f>S56*ČSÚ!T56</f>
        <v>1265.8258191951365</v>
      </c>
      <c r="U56" s="60">
        <f>T56*ČSÚ!U56</f>
        <v>1279.6305158917532</v>
      </c>
      <c r="V56" s="60">
        <f>U56*ČSÚ!V56</f>
        <v>1296.242775719767</v>
      </c>
      <c r="W56" s="60">
        <f>V56*ČSÚ!W56</f>
        <v>1314.436190235499</v>
      </c>
      <c r="X56" s="61">
        <f>W56*ČSÚ!X56</f>
        <v>1332.8297829889389</v>
      </c>
    </row>
    <row r="57" spans="1:24" x14ac:dyDescent="0.2">
      <c r="A57" s="15" t="s">
        <v>2</v>
      </c>
      <c r="B57" s="62">
        <f t="shared" ref="B57:B76" si="6">F7</f>
        <v>1741.4406433052579</v>
      </c>
      <c r="C57" s="11">
        <f>B57*ČSÚ!C57</f>
        <v>1709.5881043984609</v>
      </c>
      <c r="D57" s="11">
        <f>C57*ČSÚ!D57</f>
        <v>1686.8971751412428</v>
      </c>
      <c r="E57" s="11">
        <f>D57*ČSÚ!E57</f>
        <v>1684.0549305050083</v>
      </c>
      <c r="F57" s="11">
        <f>E57*ČSÚ!F57</f>
        <v>1701.4082007556062</v>
      </c>
      <c r="G57" s="11">
        <f>F57*ČSÚ!G57</f>
        <v>1720.4192021073793</v>
      </c>
      <c r="H57" s="11">
        <f>G57*ČSÚ!H57</f>
        <v>1731.7205781428718</v>
      </c>
      <c r="I57" s="11">
        <f>H57*ČSÚ!I57</f>
        <v>1731.8998717548782</v>
      </c>
      <c r="J57" s="11">
        <f>I57*ČSÚ!J57</f>
        <v>1722.4413989116492</v>
      </c>
      <c r="K57" s="11">
        <f>J57*ČSÚ!K57</f>
        <v>1702.0548334546461</v>
      </c>
      <c r="L57" s="11">
        <f>K57*ČSÚ!L57</f>
        <v>1674.9197740112993</v>
      </c>
      <c r="M57" s="11">
        <f>L57*ČSÚ!M57</f>
        <v>1645.9359328966066</v>
      </c>
      <c r="N57" s="11">
        <f>M57*ČSÚ!N57</f>
        <v>1616.8962462306331</v>
      </c>
      <c r="O57" s="11">
        <f>N57*ČSÚ!O57</f>
        <v>1588.4032581193026</v>
      </c>
      <c r="P57" s="11">
        <f>O57*ČSÚ!P57</f>
        <v>1561.1712037710997</v>
      </c>
      <c r="Q57" s="11">
        <f>P57*ČSÚ!Q57</f>
        <v>1536.0318879761533</v>
      </c>
      <c r="R57" s="11">
        <f>Q57*ČSÚ!R57</f>
        <v>1513.8700218363315</v>
      </c>
      <c r="S57" s="11">
        <f>R57*ČSÚ!S57</f>
        <v>1495.4850785068109</v>
      </c>
      <c r="T57" s="11">
        <f>S57*ČSÚ!T57</f>
        <v>1481.5031160098436</v>
      </c>
      <c r="U57" s="11">
        <f>T57*ČSÚ!U57</f>
        <v>1472.3885341929222</v>
      </c>
      <c r="V57" s="11">
        <f>U57*ČSÚ!V57</f>
        <v>1468.4440747287788</v>
      </c>
      <c r="W57" s="11">
        <f>V57*ČSÚ!W57</f>
        <v>1469.8225780735499</v>
      </c>
      <c r="X57" s="12">
        <f>W57*ČSÚ!X57</f>
        <v>1476.5005303109072</v>
      </c>
    </row>
    <row r="58" spans="1:24" x14ac:dyDescent="0.2">
      <c r="A58" s="15" t="s">
        <v>3</v>
      </c>
      <c r="B58" s="62">
        <f t="shared" si="6"/>
        <v>1286.2680904064646</v>
      </c>
      <c r="C58" s="11">
        <f>B58*ČSÚ!C58</f>
        <v>1348.073713469834</v>
      </c>
      <c r="D58" s="11">
        <f>C58*ČSÚ!D58</f>
        <v>1396.5491220608783</v>
      </c>
      <c r="E58" s="11">
        <f>D58*ČSÚ!E58</f>
        <v>1418.77776596391</v>
      </c>
      <c r="F58" s="11">
        <f>E58*ČSÚ!F58</f>
        <v>1411.0041314782184</v>
      </c>
      <c r="G58" s="11">
        <f>F58*ČSÚ!G58</f>
        <v>1386.2935020353602</v>
      </c>
      <c r="H58" s="11">
        <f>G58*ČSÚ!H58</f>
        <v>1360.7276566012513</v>
      </c>
      <c r="I58" s="11">
        <f>H58*ČSÚ!I58</f>
        <v>1342.5426970046781</v>
      </c>
      <c r="J58" s="11">
        <f>I58*ČSÚ!J58</f>
        <v>1340.3209945926239</v>
      </c>
      <c r="K58" s="11">
        <f>J58*ČSÚ!K58</f>
        <v>1354.0532535390971</v>
      </c>
      <c r="L58" s="11">
        <f>K58*ČSÚ!L58</f>
        <v>1369.0962239504222</v>
      </c>
      <c r="M58" s="11">
        <f>L58*ČSÚ!M58</f>
        <v>1378.0481043805821</v>
      </c>
      <c r="N58" s="11">
        <f>M58*ČSÚ!N58</f>
        <v>1378.2038094659458</v>
      </c>
      <c r="O58" s="11">
        <f>N58*ČSÚ!O58</f>
        <v>1370.7392611944836</v>
      </c>
      <c r="P58" s="11">
        <f>O58*ČSÚ!P58</f>
        <v>1354.6412145330823</v>
      </c>
      <c r="Q58" s="11">
        <f>P58*ČSÚ!Q58</f>
        <v>1333.2050397958565</v>
      </c>
      <c r="R58" s="11">
        <f>Q58*ČSÚ!R58</f>
        <v>1310.307096421411</v>
      </c>
      <c r="S58" s="11">
        <f>R58*ČSÚ!S58</f>
        <v>1287.3696457865001</v>
      </c>
      <c r="T58" s="11">
        <f>S58*ČSÚ!T58</f>
        <v>1264.8598031472147</v>
      </c>
      <c r="U58" s="11">
        <f>T58*ČSÚ!U58</f>
        <v>1243.3446138890581</v>
      </c>
      <c r="V58" s="11">
        <f>U58*ČSÚ!V58</f>
        <v>1223.4840816574522</v>
      </c>
      <c r="W58" s="11">
        <f>V58*ČSÚ!W58</f>
        <v>1205.9753934017865</v>
      </c>
      <c r="X58" s="12">
        <f>W58*ČSÚ!X58</f>
        <v>1191.4506652895075</v>
      </c>
    </row>
    <row r="59" spans="1:24" x14ac:dyDescent="0.2">
      <c r="A59" s="15" t="s">
        <v>4</v>
      </c>
      <c r="B59" s="62">
        <f t="shared" si="6"/>
        <v>769.43627120092287</v>
      </c>
      <c r="C59" s="11">
        <f>B59*ČSÚ!C59</f>
        <v>781.26795403084554</v>
      </c>
      <c r="D59" s="11">
        <f>C59*ČSÚ!D59</f>
        <v>797.99272867091054</v>
      </c>
      <c r="E59" s="11">
        <f>D59*ČSÚ!E59</f>
        <v>822.12156619814596</v>
      </c>
      <c r="F59" s="11">
        <f>E59*ČSÚ!F59</f>
        <v>857.47326868030939</v>
      </c>
      <c r="G59" s="11">
        <f>F59*ČSÚ!G59</f>
        <v>901.72208740974929</v>
      </c>
      <c r="H59" s="11">
        <f>G59*ČSÚ!H59</f>
        <v>944.29101978040774</v>
      </c>
      <c r="I59" s="11">
        <f>H59*ČSÚ!I59</f>
        <v>977.61493997522132</v>
      </c>
      <c r="J59" s="11">
        <f>I59*ČSÚ!J59</f>
        <v>993.01416670226888</v>
      </c>
      <c r="K59" s="11">
        <f>J59*ČSÚ!K59</f>
        <v>987.63788610244831</v>
      </c>
      <c r="L59" s="11">
        <f>K59*ČSÚ!L59</f>
        <v>970.54427735292893</v>
      </c>
      <c r="M59" s="11">
        <f>L59*ČSÚ!M59</f>
        <v>952.86117828000204</v>
      </c>
      <c r="N59" s="11">
        <f>M59*ČSÚ!N59</f>
        <v>940.29343786046945</v>
      </c>
      <c r="O59" s="11">
        <f>N59*ČSÚ!O59</f>
        <v>938.77783569017856</v>
      </c>
      <c r="P59" s="11">
        <f>O59*ČSÚ!P59</f>
        <v>948.3047079933358</v>
      </c>
      <c r="Q59" s="11">
        <f>P59*ČSÚ!Q59</f>
        <v>958.73836459178938</v>
      </c>
      <c r="R59" s="11">
        <f>Q59*ČSÚ!R59</f>
        <v>964.94734053915556</v>
      </c>
      <c r="S59" s="11">
        <f>R59*ČSÚ!S59</f>
        <v>965.06491647797736</v>
      </c>
      <c r="T59" s="11">
        <f>S59*ČSÚ!T59</f>
        <v>959.90929209210981</v>
      </c>
      <c r="U59" s="11">
        <f>T59*ČSÚ!U59</f>
        <v>948.76856923142714</v>
      </c>
      <c r="V59" s="11">
        <f>U59*ČSÚ!V59</f>
        <v>933.93145212970546</v>
      </c>
      <c r="W59" s="11">
        <f>V59*ČSÚ!W59</f>
        <v>918.08447045755611</v>
      </c>
      <c r="X59" s="12">
        <f>W59*ČSÚ!X59</f>
        <v>902.20688682872719</v>
      </c>
    </row>
    <row r="60" spans="1:24" x14ac:dyDescent="0.2">
      <c r="A60" s="15" t="s">
        <v>5</v>
      </c>
      <c r="B60" s="62">
        <f t="shared" si="6"/>
        <v>471.35764125554243</v>
      </c>
      <c r="C60" s="11">
        <f>B60*ČSÚ!C60</f>
        <v>451.86258458468313</v>
      </c>
      <c r="D60" s="11">
        <f>C60*ČSÚ!D60</f>
        <v>442.43929929099949</v>
      </c>
      <c r="E60" s="11">
        <f>D60*ČSÚ!E60</f>
        <v>440.81763436931277</v>
      </c>
      <c r="F60" s="11">
        <f>E60*ČSÚ!F60</f>
        <v>442.27830205251809</v>
      </c>
      <c r="G60" s="11">
        <f>F60*ČSÚ!G60</f>
        <v>445.13757703091073</v>
      </c>
      <c r="H60" s="11">
        <f>G60*ČSÚ!H60</f>
        <v>451.00902939295776</v>
      </c>
      <c r="I60" s="11">
        <f>H60*ČSÚ!I60</f>
        <v>460.35226578035741</v>
      </c>
      <c r="J60" s="11">
        <f>I60*ČSÚ!J60</f>
        <v>473.78968892511574</v>
      </c>
      <c r="K60" s="11">
        <f>J60*ČSÚ!K60</f>
        <v>493.47722274142205</v>
      </c>
      <c r="L60" s="11">
        <f>K60*ČSÚ!L60</f>
        <v>518.12419104368541</v>
      </c>
      <c r="M60" s="11">
        <f>L60*ČSÚ!M60</f>
        <v>541.83305811837283</v>
      </c>
      <c r="N60" s="11">
        <f>M60*ČSÚ!N60</f>
        <v>560.39001356165625</v>
      </c>
      <c r="O60" s="11">
        <f>N60*ČSÚ!O60</f>
        <v>568.95704538587472</v>
      </c>
      <c r="P60" s="11">
        <f>O60*ČSÚ!P60</f>
        <v>565.94756627996026</v>
      </c>
      <c r="Q60" s="11">
        <f>P60*ČSÚ!Q60</f>
        <v>556.41275217302689</v>
      </c>
      <c r="R60" s="11">
        <f>Q60*ČSÚ!R60</f>
        <v>546.55144645956432</v>
      </c>
      <c r="S60" s="11">
        <f>R60*ČSÚ!S60</f>
        <v>539.53772318762151</v>
      </c>
      <c r="T60" s="11">
        <f>S60*ČSÚ!T60</f>
        <v>538.68146971815634</v>
      </c>
      <c r="U60" s="11">
        <f>T60*ČSÚ!U60</f>
        <v>543.97818892160217</v>
      </c>
      <c r="V60" s="11">
        <f>U60*ČSÚ!V60</f>
        <v>549.77858663649818</v>
      </c>
      <c r="W60" s="11">
        <f>V60*ČSÚ!W60</f>
        <v>553.22428731036496</v>
      </c>
      <c r="X60" s="12">
        <f>W60*ČSÚ!X60</f>
        <v>553.27285630968333</v>
      </c>
    </row>
    <row r="61" spans="1:24" x14ac:dyDescent="0.2">
      <c r="A61" s="15" t="s">
        <v>6</v>
      </c>
      <c r="B61" s="62">
        <f t="shared" si="6"/>
        <v>602.90421451059103</v>
      </c>
      <c r="C61" s="11">
        <f>B61*ČSÚ!C61</f>
        <v>591.01616419932952</v>
      </c>
      <c r="D61" s="11">
        <f>C61*ČSÚ!D61</f>
        <v>568.04995720791851</v>
      </c>
      <c r="E61" s="11">
        <f>D61*ČSÚ!E61</f>
        <v>538.02710419871823</v>
      </c>
      <c r="F61" s="11">
        <f>E61*ČSÚ!F61</f>
        <v>508.92597479342629</v>
      </c>
      <c r="G61" s="11">
        <f>F61*ČSÚ!G61</f>
        <v>483.36671030779729</v>
      </c>
      <c r="H61" s="11">
        <f>G61*ČSÚ!H61</f>
        <v>463.42602828352807</v>
      </c>
      <c r="I61" s="11">
        <f>H61*ČSÚ!I61</f>
        <v>454.22277099104417</v>
      </c>
      <c r="J61" s="11">
        <f>I61*ČSÚ!J61</f>
        <v>452.61608880375752</v>
      </c>
      <c r="K61" s="11">
        <f>J61*ČSÚ!K61</f>
        <v>453.99299534381402</v>
      </c>
      <c r="L61" s="11">
        <f>K61*ČSÚ!L61</f>
        <v>456.72496663236507</v>
      </c>
      <c r="M61" s="11">
        <f>L61*ČSÚ!M61</f>
        <v>462.37325393024889</v>
      </c>
      <c r="N61" s="11">
        <f>M61*ČSÚ!N61</f>
        <v>471.38342978532637</v>
      </c>
      <c r="O61" s="11">
        <f>N61*ČSÚ!O61</f>
        <v>484.36182233135332</v>
      </c>
      <c r="P61" s="11">
        <f>O61*ČSÚ!P61</f>
        <v>503.39563316997618</v>
      </c>
      <c r="Q61" s="11">
        <f>P61*ČSÚ!Q61</f>
        <v>527.23638549552197</v>
      </c>
      <c r="R61" s="11">
        <f>Q61*ČSÚ!R61</f>
        <v>550.16939296375904</v>
      </c>
      <c r="S61" s="11">
        <f>R61*ČSÚ!S61</f>
        <v>568.11111422429144</v>
      </c>
      <c r="T61" s="11">
        <f>S61*ČSÚ!T61</f>
        <v>576.3716797929676</v>
      </c>
      <c r="U61" s="11">
        <f>T61*ČSÚ!U61</f>
        <v>573.41168020051123</v>
      </c>
      <c r="V61" s="11">
        <f>U61*ČSÚ!V61</f>
        <v>564.12717144341741</v>
      </c>
      <c r="W61" s="11">
        <f>V61*ČSÚ!W61</f>
        <v>554.52551987284619</v>
      </c>
      <c r="X61" s="12">
        <f>W61*ČSÚ!X61</f>
        <v>547.68467075568765</v>
      </c>
    </row>
    <row r="62" spans="1:24" x14ac:dyDescent="0.2">
      <c r="A62" s="15" t="s">
        <v>7</v>
      </c>
      <c r="B62" s="62">
        <f t="shared" si="6"/>
        <v>591.83975500487361</v>
      </c>
      <c r="C62" s="11">
        <f>B62*ČSÚ!C62</f>
        <v>588.49526692659515</v>
      </c>
      <c r="D62" s="11">
        <f>C62*ČSÚ!D62</f>
        <v>582.74477487440947</v>
      </c>
      <c r="E62" s="11">
        <f>D62*ČSÚ!E62</f>
        <v>579.15081633800696</v>
      </c>
      <c r="F62" s="11">
        <f>E62*ČSÚ!F62</f>
        <v>574.29683399565113</v>
      </c>
      <c r="G62" s="11">
        <f>F62*ČSÚ!G62</f>
        <v>566.67095767413957</v>
      </c>
      <c r="H62" s="11">
        <f>G62*ČSÚ!H62</f>
        <v>554.78270038239475</v>
      </c>
      <c r="I62" s="11">
        <f>H62*ČSÚ!I62</f>
        <v>534.49798024293307</v>
      </c>
      <c r="J62" s="11">
        <f>I62*ČSÚ!J62</f>
        <v>507.35163455049849</v>
      </c>
      <c r="K62" s="11">
        <f>J62*ČSÚ!K62</f>
        <v>481.03210523356069</v>
      </c>
      <c r="L62" s="11">
        <f>K62*ČSÚ!L62</f>
        <v>457.91450944740188</v>
      </c>
      <c r="M62" s="11">
        <f>L62*ČSÚ!M62</f>
        <v>439.86789570368143</v>
      </c>
      <c r="N62" s="11">
        <f>M62*ČSÚ!N62</f>
        <v>431.51895103846437</v>
      </c>
      <c r="O62" s="11">
        <f>N62*ČSÚ!O62</f>
        <v>430.03242389592856</v>
      </c>
      <c r="P62" s="11">
        <f>O62*ČSÚ!P62</f>
        <v>431.23859376171549</v>
      </c>
      <c r="Q62" s="11">
        <f>P62*ČSÚ!Q62</f>
        <v>433.6707327359976</v>
      </c>
      <c r="R62" s="11">
        <f>Q62*ČSÚ!R62</f>
        <v>438.74013083901929</v>
      </c>
      <c r="S62" s="11">
        <f>R62*ČSÚ!S62</f>
        <v>446.84752474319561</v>
      </c>
      <c r="T62" s="11">
        <f>S62*ČSÚ!T62</f>
        <v>458.54174945639949</v>
      </c>
      <c r="U62" s="11">
        <f>T62*ČSÚ!U62</f>
        <v>475.71244470270676</v>
      </c>
      <c r="V62" s="11">
        <f>U62*ČSÚ!V62</f>
        <v>497.23026167803857</v>
      </c>
      <c r="W62" s="11">
        <f>V62*ČSÚ!W62</f>
        <v>517.9268060658319</v>
      </c>
      <c r="X62" s="12">
        <f>W62*ČSÚ!X62</f>
        <v>534.10912311614311</v>
      </c>
    </row>
    <row r="63" spans="1:24" x14ac:dyDescent="0.2">
      <c r="A63" s="15" t="s">
        <v>8</v>
      </c>
      <c r="B63" s="62">
        <f t="shared" si="6"/>
        <v>722.94767414403782</v>
      </c>
      <c r="C63" s="11">
        <f>B63*ČSÚ!C63</f>
        <v>697.84358913813458</v>
      </c>
      <c r="D63" s="11">
        <f>C63*ČSÚ!D63</f>
        <v>680.85678866587955</v>
      </c>
      <c r="E63" s="11">
        <f>D63*ČSÚ!E63</f>
        <v>673.8988665879574</v>
      </c>
      <c r="F63" s="11">
        <f>E63*ČSÚ!F63</f>
        <v>669.26578512396679</v>
      </c>
      <c r="G63" s="11">
        <f>F63*ČSÚ!G63</f>
        <v>665.33600944510022</v>
      </c>
      <c r="H63" s="11">
        <f>G63*ČSÚ!H63</f>
        <v>660.71515938606831</v>
      </c>
      <c r="I63" s="11">
        <f>H63*ČSÚ!I63</f>
        <v>654.96727272727253</v>
      </c>
      <c r="J63" s="11">
        <f>I63*ČSÚ!J63</f>
        <v>651.03225501770942</v>
      </c>
      <c r="K63" s="11">
        <f>J63*ČSÚ!K63</f>
        <v>645.70809917355359</v>
      </c>
      <c r="L63" s="11">
        <f>K63*ČSÚ!L63</f>
        <v>637.33570247933869</v>
      </c>
      <c r="M63" s="11">
        <f>L63*ČSÚ!M63</f>
        <v>624.27430932703646</v>
      </c>
      <c r="N63" s="11">
        <f>M63*ČSÚ!N63</f>
        <v>601.97995277449809</v>
      </c>
      <c r="O63" s="11">
        <f>N63*ČSÚ!O63</f>
        <v>572.14493506493488</v>
      </c>
      <c r="P63" s="11">
        <f>O63*ČSÚ!P63</f>
        <v>543.21678866587933</v>
      </c>
      <c r="Q63" s="11">
        <f>P63*ČSÚ!Q63</f>
        <v>517.80167650531268</v>
      </c>
      <c r="R63" s="11">
        <f>Q63*ČSÚ!R63</f>
        <v>497.95884297520638</v>
      </c>
      <c r="S63" s="11">
        <f>R63*ČSÚ!S63</f>
        <v>488.77043683589113</v>
      </c>
      <c r="T63" s="11">
        <f>S63*ČSÚ!T63</f>
        <v>487.12007083825239</v>
      </c>
      <c r="U63" s="11">
        <f>T63*ČSÚ!U63</f>
        <v>488.42970484061368</v>
      </c>
      <c r="V63" s="11">
        <f>U63*ČSÚ!V63</f>
        <v>491.0856670602123</v>
      </c>
      <c r="W63" s="11">
        <f>V63*ČSÚ!W63</f>
        <v>496.64134592680023</v>
      </c>
      <c r="X63" s="12">
        <f>W63*ČSÚ!X63</f>
        <v>505.53619834710724</v>
      </c>
    </row>
    <row r="64" spans="1:24" x14ac:dyDescent="0.2">
      <c r="A64" s="15" t="s">
        <v>9</v>
      </c>
      <c r="B64" s="62">
        <f t="shared" si="6"/>
        <v>786.73709147729244</v>
      </c>
      <c r="C64" s="11">
        <f>B64*ČSÚ!C64</f>
        <v>780.68551942336683</v>
      </c>
      <c r="D64" s="11">
        <f>C64*ČSÚ!D64</f>
        <v>761.7683231812523</v>
      </c>
      <c r="E64" s="11">
        <f>D64*ČSÚ!E64</f>
        <v>735.08070225775543</v>
      </c>
      <c r="F64" s="11">
        <f>E64*ČSÚ!F64</f>
        <v>707.393348868408</v>
      </c>
      <c r="G64" s="11">
        <f>F64*ČSÚ!G64</f>
        <v>681.40439531466268</v>
      </c>
      <c r="H64" s="11">
        <f>G64*ČSÚ!H64</f>
        <v>657.47299262148556</v>
      </c>
      <c r="I64" s="11">
        <f>H64*ČSÚ!I64</f>
        <v>641.96650394903656</v>
      </c>
      <c r="J64" s="11">
        <f>I64*ČSÚ!J64</f>
        <v>635.54923597675156</v>
      </c>
      <c r="K64" s="11">
        <f>J64*ČSÚ!K64</f>
        <v>631.28441981923982</v>
      </c>
      <c r="L64" s="11">
        <f>K64*ČSÚ!L64</f>
        <v>627.66918433102876</v>
      </c>
      <c r="M64" s="11">
        <f>L64*ČSÚ!M64</f>
        <v>623.40682250853956</v>
      </c>
      <c r="N64" s="11">
        <f>M64*ČSÚ!N64</f>
        <v>618.09564151974882</v>
      </c>
      <c r="O64" s="11">
        <f>N64*ČSÚ!O64</f>
        <v>614.47058869144757</v>
      </c>
      <c r="P64" s="11">
        <f>O64*ČSÚ!P64</f>
        <v>609.54392018952251</v>
      </c>
      <c r="Q64" s="11">
        <f>P64*ČSÚ!Q64</f>
        <v>601.77594984316272</v>
      </c>
      <c r="R64" s="11">
        <f>Q64*ČSÚ!R64</f>
        <v>589.63353637495084</v>
      </c>
      <c r="S64" s="11">
        <f>R64*ČSÚ!S64</f>
        <v>568.87967942429736</v>
      </c>
      <c r="T64" s="11">
        <f>S64*ČSÚ!T64</f>
        <v>541.10233375078985</v>
      </c>
      <c r="U64" s="11">
        <f>T64*ČSÚ!U64</f>
        <v>514.16927932503836</v>
      </c>
      <c r="V64" s="11">
        <f>U64*ČSÚ!V64</f>
        <v>490.51194404271229</v>
      </c>
      <c r="W64" s="11">
        <f>V64*ČSÚ!W64</f>
        <v>472.04552733307213</v>
      </c>
      <c r="X64" s="12">
        <f>W64*ČSÚ!X64</f>
        <v>463.49626033786836</v>
      </c>
    </row>
    <row r="65" spans="1:24" x14ac:dyDescent="0.2">
      <c r="A65" s="15" t="s">
        <v>10</v>
      </c>
      <c r="B65" s="62">
        <f t="shared" si="6"/>
        <v>601.35374397192186</v>
      </c>
      <c r="C65" s="11">
        <f>B65*ČSÚ!C65</f>
        <v>639.32352643142383</v>
      </c>
      <c r="D65" s="11">
        <f>C65*ČSÚ!D65</f>
        <v>675.26026788387401</v>
      </c>
      <c r="E65" s="11">
        <f>D65*ČSÚ!E65</f>
        <v>705.27273857831779</v>
      </c>
      <c r="F65" s="11">
        <f>E65*ČSÚ!F65</f>
        <v>726.41759208508165</v>
      </c>
      <c r="G65" s="11">
        <f>F65*ČSÚ!G65</f>
        <v>734.29131219802036</v>
      </c>
      <c r="H65" s="11">
        <f>G65*ČSÚ!H65</f>
        <v>728.35937248110395</v>
      </c>
      <c r="I65" s="11">
        <f>H65*ČSÚ!I65</f>
        <v>711.24915825691244</v>
      </c>
      <c r="J65" s="11">
        <f>I65*ČSÚ!J65</f>
        <v>686.61032707073412</v>
      </c>
      <c r="K65" s="11">
        <f>J65*ČSÚ!K65</f>
        <v>661.04048427287682</v>
      </c>
      <c r="L65" s="11">
        <f>K65*ČSÚ!L65</f>
        <v>637.05044701048791</v>
      </c>
      <c r="M65" s="11">
        <f>L65*ČSÚ!M65</f>
        <v>614.97381499615415</v>
      </c>
      <c r="N65" s="11">
        <f>M65*ČSÚ!N65</f>
        <v>600.70341625635058</v>
      </c>
      <c r="O65" s="11">
        <f>N65*ČSÚ!O65</f>
        <v>594.84279785729757</v>
      </c>
      <c r="P65" s="11">
        <f>O65*ČSÚ!P65</f>
        <v>590.96537223238101</v>
      </c>
      <c r="Q65" s="11">
        <f>P65*ČSÚ!Q65</f>
        <v>587.6876591942297</v>
      </c>
      <c r="R65" s="11">
        <f>Q65*ČSÚ!R65</f>
        <v>583.80256461040312</v>
      </c>
      <c r="S65" s="11">
        <f>R65*ČSÚ!S65</f>
        <v>578.9427453491104</v>
      </c>
      <c r="T65" s="11">
        <f>S65*ČSÚ!T65</f>
        <v>575.65046128902998</v>
      </c>
      <c r="U65" s="11">
        <f>T65*ČSÚ!U65</f>
        <v>571.13804586636206</v>
      </c>
      <c r="V65" s="11">
        <f>U65*ČSÚ!V65</f>
        <v>563.9775389320572</v>
      </c>
      <c r="W65" s="11">
        <f>V65*ČSÚ!W65</f>
        <v>552.73944654528373</v>
      </c>
      <c r="X65" s="12">
        <f>W65*ČSÚ!X65</f>
        <v>533.48422451395379</v>
      </c>
    </row>
    <row r="66" spans="1:24" x14ac:dyDescent="0.2">
      <c r="A66" s="15" t="s">
        <v>11</v>
      </c>
      <c r="B66" s="62">
        <f t="shared" si="6"/>
        <v>512.25328848666697</v>
      </c>
      <c r="C66" s="11">
        <f>B66*ČSÚ!C66</f>
        <v>507.29793108454726</v>
      </c>
      <c r="D66" s="11">
        <f>C66*ČSÚ!D66</f>
        <v>507.06423559018532</v>
      </c>
      <c r="E66" s="11">
        <f>D66*ČSÚ!E66</f>
        <v>515.51417267579723</v>
      </c>
      <c r="F66" s="11">
        <f>E66*ČSÚ!F66</f>
        <v>532.12247011566558</v>
      </c>
      <c r="G66" s="11">
        <f>F66*ČSÚ!G66</f>
        <v>559.21378309054819</v>
      </c>
      <c r="H66" s="11">
        <f>G66*ČSÚ!H66</f>
        <v>594.2905362241687</v>
      </c>
      <c r="I66" s="11">
        <f>H66*ČSÚ!I66</f>
        <v>628.05338527803303</v>
      </c>
      <c r="J66" s="11">
        <f>I66*ČSÚ!J66</f>
        <v>656.01074626143327</v>
      </c>
      <c r="K66" s="11">
        <f>J66*ČSÚ!K66</f>
        <v>675.73667182887266</v>
      </c>
      <c r="L66" s="11">
        <f>K66*ČSÚ!L66</f>
        <v>683.18164593718222</v>
      </c>
      <c r="M66" s="11">
        <f>L66*ČSÚ!M66</f>
        <v>677.8667013502394</v>
      </c>
      <c r="N66" s="11">
        <f>M66*ČSÚ!N66</f>
        <v>662.18016260949514</v>
      </c>
      <c r="O66" s="11">
        <f>N66*ČSÚ!O66</f>
        <v>639.48203552243126</v>
      </c>
      <c r="P66" s="11">
        <f>O66*ČSÚ!P66</f>
        <v>615.91786042684976</v>
      </c>
      <c r="Q66" s="11">
        <f>P66*ČSÚ!Q66</f>
        <v>593.82531578183205</v>
      </c>
      <c r="R66" s="11">
        <f>Q66*ČSÚ!R66</f>
        <v>573.51623675168162</v>
      </c>
      <c r="S66" s="11">
        <f>R66*ČSÚ!S66</f>
        <v>560.44158883027615</v>
      </c>
      <c r="T66" s="11">
        <f>S66*ČSÚ!T66</f>
        <v>555.14328509896893</v>
      </c>
      <c r="U66" s="11">
        <f>T66*ČSÚ!U66</f>
        <v>551.66968736388685</v>
      </c>
      <c r="V66" s="11">
        <f>U66*ČSÚ!V66</f>
        <v>548.74668489570706</v>
      </c>
      <c r="W66" s="11">
        <f>V66*ČSÚ!W66</f>
        <v>545.25210521221481</v>
      </c>
      <c r="X66" s="12">
        <f>W66*ČSÚ!X66</f>
        <v>540.85023713884698</v>
      </c>
    </row>
    <row r="67" spans="1:24" x14ac:dyDescent="0.2">
      <c r="A67" s="15" t="s">
        <v>12</v>
      </c>
      <c r="B67" s="62">
        <f t="shared" si="6"/>
        <v>456.52307489947009</v>
      </c>
      <c r="C67" s="11">
        <f>B67*ČSÚ!C67</f>
        <v>470.61475440640385</v>
      </c>
      <c r="D67" s="11">
        <f>C67*ČSÚ!D67</f>
        <v>486.69461460408138</v>
      </c>
      <c r="E67" s="11">
        <f>D67*ČSÚ!E67</f>
        <v>497.16975459431023</v>
      </c>
      <c r="F67" s="11">
        <f>E67*ČSÚ!F67</f>
        <v>503.53369160810257</v>
      </c>
      <c r="G67" s="11">
        <f>F67*ČSÚ!G67</f>
        <v>503.27939794806275</v>
      </c>
      <c r="H67" s="11">
        <f>G67*ČSÚ!H67</f>
        <v>498.6236987485438</v>
      </c>
      <c r="I67" s="11">
        <f>H67*ČSÚ!I67</f>
        <v>498.90144312074875</v>
      </c>
      <c r="J67" s="11">
        <f>I67*ČSÚ!J67</f>
        <v>507.53863354504131</v>
      </c>
      <c r="K67" s="11">
        <f>J67*ČSÚ!K67</f>
        <v>524.17691382614919</v>
      </c>
      <c r="L67" s="11">
        <f>K67*ČSÚ!L67</f>
        <v>551.13350745988214</v>
      </c>
      <c r="M67" s="11">
        <f>L67*ČSÚ!M67</f>
        <v>585.96441053778813</v>
      </c>
      <c r="N67" s="11">
        <f>M67*ČSÚ!N67</f>
        <v>619.48866924724734</v>
      </c>
      <c r="O67" s="11">
        <f>N67*ČSÚ!O67</f>
        <v>647.25211394640928</v>
      </c>
      <c r="P67" s="11">
        <f>O67*ČSÚ!P67</f>
        <v>666.88182569807236</v>
      </c>
      <c r="Q67" s="11">
        <f>P67*ČSÚ!Q67</f>
        <v>674.4373520237516</v>
      </c>
      <c r="R67" s="11">
        <f>Q67*ČSÚ!R67</f>
        <v>669.47019805329046</v>
      </c>
      <c r="S67" s="11">
        <f>R67*ČSÚ!S67</f>
        <v>654.26900672704744</v>
      </c>
      <c r="T67" s="11">
        <f>S67*ČSÚ!T67</f>
        <v>632.114679243865</v>
      </c>
      <c r="U67" s="11">
        <f>T67*ČSÚ!U67</f>
        <v>609.10220226239255</v>
      </c>
      <c r="V67" s="11">
        <f>U67*ČSÚ!V67</f>
        <v>587.55466195648103</v>
      </c>
      <c r="W67" s="11">
        <f>V67*ČSÚ!W67</f>
        <v>567.78278026231737</v>
      </c>
      <c r="X67" s="12">
        <f>W67*ČSÚ!X67</f>
        <v>555.13698372731039</v>
      </c>
    </row>
    <row r="68" spans="1:24" x14ac:dyDescent="0.2">
      <c r="A68" s="15" t="s">
        <v>13</v>
      </c>
      <c r="B68" s="62">
        <f t="shared" si="6"/>
        <v>443.9102237802536</v>
      </c>
      <c r="C68" s="11">
        <f>B68*ČSÚ!C68</f>
        <v>430.12770361121784</v>
      </c>
      <c r="D68" s="11">
        <f>C68*ČSÚ!D68</f>
        <v>415.00484537072606</v>
      </c>
      <c r="E68" s="11">
        <f>D68*ČSÚ!E68</f>
        <v>401.97726661544368</v>
      </c>
      <c r="F68" s="11">
        <f>E68*ČSÚ!F68</f>
        <v>392.74174990395693</v>
      </c>
      <c r="G68" s="11">
        <f>F68*ČSÚ!G68</f>
        <v>393.50069631194776</v>
      </c>
      <c r="H68" s="11">
        <f>G68*ČSÚ!H68</f>
        <v>406.1237706492509</v>
      </c>
      <c r="I68" s="11">
        <f>H68*ČSÚ!I68</f>
        <v>420.46632251248565</v>
      </c>
      <c r="J68" s="11">
        <f>I68*ČSÚ!J68</f>
        <v>429.85736650019214</v>
      </c>
      <c r="K68" s="11">
        <f>J68*ČSÚ!K68</f>
        <v>435.65459565885521</v>
      </c>
      <c r="L68" s="11">
        <f>K68*ČSÚ!L68</f>
        <v>435.77941797925479</v>
      </c>
      <c r="M68" s="11">
        <f>L68*ČSÚ!M68</f>
        <v>432.21030061467542</v>
      </c>
      <c r="N68" s="11">
        <f>M68*ČSÚ!N68</f>
        <v>432.96056953515182</v>
      </c>
      <c r="O68" s="11">
        <f>N68*ČSÚ!O68</f>
        <v>440.92917306953524</v>
      </c>
      <c r="P68" s="11">
        <f>O68*ČSÚ!P68</f>
        <v>455.82775163273158</v>
      </c>
      <c r="Q68" s="11">
        <f>P68*ČSÚ!Q68</f>
        <v>479.71487226277384</v>
      </c>
      <c r="R68" s="11">
        <f>Q68*ČSÚ!R68</f>
        <v>510.48724548597784</v>
      </c>
      <c r="S68" s="11">
        <f>R68*ČSÚ!S68</f>
        <v>540.10351037264718</v>
      </c>
      <c r="T68" s="11">
        <f>S68*ČSÚ!T68</f>
        <v>564.6427775643491</v>
      </c>
      <c r="U68" s="11">
        <f>T68*ČSÚ!U68</f>
        <v>582.05983000384208</v>
      </c>
      <c r="V68" s="11">
        <f>U68*ČSÚ!V68</f>
        <v>588.97512005378451</v>
      </c>
      <c r="W68" s="11">
        <f>V68*ČSÚ!W68</f>
        <v>585.02886573184833</v>
      </c>
      <c r="X68" s="12">
        <f>W68*ČSÚ!X68</f>
        <v>572.13011429120286</v>
      </c>
    </row>
    <row r="69" spans="1:24" x14ac:dyDescent="0.2">
      <c r="A69" s="15" t="s">
        <v>14</v>
      </c>
      <c r="B69" s="62">
        <f t="shared" si="6"/>
        <v>411.47158908265351</v>
      </c>
      <c r="C69" s="11">
        <f>B69*ČSÚ!C69</f>
        <v>410.6943132960983</v>
      </c>
      <c r="D69" s="11">
        <f>C69*ČSÚ!D69</f>
        <v>410.04647506730419</v>
      </c>
      <c r="E69" s="11">
        <f>D69*ČSÚ!E69</f>
        <v>407.49870163137376</v>
      </c>
      <c r="F69" s="11">
        <f>E69*ČSÚ!F69</f>
        <v>402.97489150962343</v>
      </c>
      <c r="G69" s="11">
        <f>F69*ČSÚ!G69</f>
        <v>395.19888144412738</v>
      </c>
      <c r="H69" s="11">
        <f>G69*ČSÚ!H69</f>
        <v>383.55470476554018</v>
      </c>
      <c r="I69" s="11">
        <f>H69*ČSÚ!I69</f>
        <v>370.78721822638317</v>
      </c>
      <c r="J69" s="11">
        <f>I69*ČSÚ!J69</f>
        <v>359.87738829509374</v>
      </c>
      <c r="K69" s="11">
        <f>J69*ČSÚ!K69</f>
        <v>352.36935950496235</v>
      </c>
      <c r="L69" s="11">
        <f>K69*ČSÚ!L69</f>
        <v>353.83024771969292</v>
      </c>
      <c r="M69" s="11">
        <f>L69*ČSÚ!M69</f>
        <v>365.90501567083209</v>
      </c>
      <c r="N69" s="11">
        <f>M69*ČSÚ!N69</f>
        <v>379.42701259693814</v>
      </c>
      <c r="O69" s="11">
        <f>N69*ČSÚ!O69</f>
        <v>388.40373488166512</v>
      </c>
      <c r="P69" s="11">
        <f>O69*ČSÚ!P69</f>
        <v>394.09963786314142</v>
      </c>
      <c r="Q69" s="11">
        <f>P69*ČSÚ!Q69</f>
        <v>394.71885673243065</v>
      </c>
      <c r="R69" s="11">
        <f>Q69*ČSÚ!R69</f>
        <v>392.10994193755783</v>
      </c>
      <c r="S69" s="11">
        <f>R69*ČSÚ!S69</f>
        <v>393.45895447422356</v>
      </c>
      <c r="T69" s="11">
        <f>S69*ČSÚ!T69</f>
        <v>401.32927833808827</v>
      </c>
      <c r="U69" s="11">
        <f>T69*ČSÚ!U69</f>
        <v>415.49130821312343</v>
      </c>
      <c r="V69" s="11">
        <f>U69*ČSÚ!V69</f>
        <v>437.87229778599277</v>
      </c>
      <c r="W69" s="11">
        <f>V69*ČSÚ!W69</f>
        <v>466.57751536947012</v>
      </c>
      <c r="X69" s="12">
        <f>W69*ČSÚ!X69</f>
        <v>494.22186533129758</v>
      </c>
    </row>
    <row r="70" spans="1:24" x14ac:dyDescent="0.2">
      <c r="A70" s="15" t="s">
        <v>15</v>
      </c>
      <c r="B70" s="62">
        <f t="shared" si="6"/>
        <v>368.81849038257008</v>
      </c>
      <c r="C70" s="11">
        <f>B70*ČSÚ!C70</f>
        <v>381.32733598711593</v>
      </c>
      <c r="D70" s="11">
        <f>C70*ČSÚ!D70</f>
        <v>394.27773861253752</v>
      </c>
      <c r="E70" s="11">
        <f>D70*ČSÚ!E70</f>
        <v>402.36229906712441</v>
      </c>
      <c r="F70" s="11">
        <f>E70*ČSÚ!F70</f>
        <v>401.99845027196199</v>
      </c>
      <c r="G70" s="11">
        <f>F70*ČSÚ!G70</f>
        <v>400.95338357288273</v>
      </c>
      <c r="H70" s="11">
        <f>G70*ČSÚ!H70</f>
        <v>401.36443829955323</v>
      </c>
      <c r="I70" s="11">
        <f>H70*ČSÚ!I70</f>
        <v>401.73627579081705</v>
      </c>
      <c r="J70" s="11">
        <f>I70*ČSÚ!J70</f>
        <v>400.38255492418483</v>
      </c>
      <c r="K70" s="11">
        <f>J70*ČSÚ!K70</f>
        <v>397.04255370871186</v>
      </c>
      <c r="L70" s="11">
        <f>K70*ČSÚ!L70</f>
        <v>390.39377981707128</v>
      </c>
      <c r="M70" s="11">
        <f>L70*ČSÚ!M70</f>
        <v>379.7956850709532</v>
      </c>
      <c r="N70" s="11">
        <f>M70*ČSÚ!N70</f>
        <v>368.06101674314016</v>
      </c>
      <c r="O70" s="11">
        <f>N70*ČSÚ!O70</f>
        <v>358.21022820505027</v>
      </c>
      <c r="P70" s="11">
        <f>O70*ČSÚ!P70</f>
        <v>351.75463551004282</v>
      </c>
      <c r="Q70" s="11">
        <f>P70*ČSÚ!Q70</f>
        <v>354.26163359567289</v>
      </c>
      <c r="R70" s="11">
        <f>Q70*ČSÚ!R70</f>
        <v>367.34203409401681</v>
      </c>
      <c r="S70" s="11">
        <f>R70*ČSÚ!S70</f>
        <v>381.75799933148988</v>
      </c>
      <c r="T70" s="11">
        <f>S70*ČSÚ!T70</f>
        <v>391.50420857516184</v>
      </c>
      <c r="U70" s="11">
        <f>T70*ČSÚ!U70</f>
        <v>397.90024917195905</v>
      </c>
      <c r="V70" s="11">
        <f>U70*ČSÚ!V70</f>
        <v>399.24017138168892</v>
      </c>
      <c r="W70" s="11">
        <f>V70*ČSÚ!W70</f>
        <v>397.46232337658392</v>
      </c>
      <c r="X70" s="12">
        <f>W70*ČSÚ!X70</f>
        <v>399.74854295177607</v>
      </c>
    </row>
    <row r="71" spans="1:24" x14ac:dyDescent="0.2">
      <c r="A71" s="15" t="s">
        <v>16</v>
      </c>
      <c r="B71" s="62">
        <f t="shared" si="6"/>
        <v>285.41943645202895</v>
      </c>
      <c r="C71" s="11">
        <f>B71*ČSÚ!C71</f>
        <v>306.22254191884116</v>
      </c>
      <c r="D71" s="11">
        <f>C71*ČSÚ!D71</f>
        <v>321.33356483778158</v>
      </c>
      <c r="E71" s="11">
        <f>D71*ČSÚ!E71</f>
        <v>339.9301518007739</v>
      </c>
      <c r="F71" s="11">
        <f>E71*ČSÚ!F71</f>
        <v>367.84294076793333</v>
      </c>
      <c r="G71" s="11">
        <f>F71*ČSÚ!G71</f>
        <v>390.63577735886491</v>
      </c>
      <c r="H71" s="11">
        <f>G71*ČSÚ!H71</f>
        <v>405.43481496180175</v>
      </c>
      <c r="I71" s="11">
        <f>H71*ČSÚ!I71</f>
        <v>420.1895525349737</v>
      </c>
      <c r="J71" s="11">
        <f>I71*ČSÚ!J71</f>
        <v>430.26545292191685</v>
      </c>
      <c r="K71" s="11">
        <f>J71*ČSÚ!K71</f>
        <v>431.73489433475538</v>
      </c>
      <c r="L71" s="11">
        <f>K71*ČSÚ!L71</f>
        <v>432.44746502629226</v>
      </c>
      <c r="M71" s="11">
        <f>L71*ČSÚ!M71</f>
        <v>434.53239408671487</v>
      </c>
      <c r="N71" s="11">
        <f>M71*ČSÚ!N71</f>
        <v>436.49761881138994</v>
      </c>
      <c r="O71" s="11">
        <f>N71*ČSÚ!O71</f>
        <v>436.61543803948791</v>
      </c>
      <c r="P71" s="11">
        <f>O71*ČSÚ!P71</f>
        <v>434.51637067169349</v>
      </c>
      <c r="Q71" s="11">
        <f>P71*ČSÚ!Q71</f>
        <v>428.639547574164</v>
      </c>
      <c r="R71" s="11">
        <f>Q71*ČSÚ!R71</f>
        <v>418.23940867149508</v>
      </c>
      <c r="S71" s="11">
        <f>R71*ČSÚ!S71</f>
        <v>406.57341998214099</v>
      </c>
      <c r="T71" s="11">
        <f>S71*ČSÚ!T71</f>
        <v>397.0922710586367</v>
      </c>
      <c r="U71" s="11">
        <f>T71*ČSÚ!U71</f>
        <v>391.43977577140583</v>
      </c>
      <c r="V71" s="11">
        <f>U71*ČSÚ!V71</f>
        <v>395.81982339517805</v>
      </c>
      <c r="W71" s="11">
        <f>V71*ČSÚ!W71</f>
        <v>411.9478618910606</v>
      </c>
      <c r="X71" s="12">
        <f>W71*ČSÚ!X71</f>
        <v>429.36625657307269</v>
      </c>
    </row>
    <row r="72" spans="1:24" x14ac:dyDescent="0.2">
      <c r="A72" s="15" t="s">
        <v>17</v>
      </c>
      <c r="B72" s="62">
        <f t="shared" si="6"/>
        <v>161.54545609344933</v>
      </c>
      <c r="C72" s="11">
        <f>B72*ČSÚ!C72</f>
        <v>165.35017964479712</v>
      </c>
      <c r="D72" s="11">
        <f>C72*ČSÚ!D72</f>
        <v>173.27506938886717</v>
      </c>
      <c r="E72" s="11">
        <f>D72*ČSÚ!E72</f>
        <v>184.549474687963</v>
      </c>
      <c r="F72" s="11">
        <f>E72*ČSÚ!F72</f>
        <v>196.58191291910032</v>
      </c>
      <c r="G72" s="11">
        <f>F72*ČSÚ!G72</f>
        <v>211.38927580159049</v>
      </c>
      <c r="H72" s="11">
        <f>G72*ČSÚ!H72</f>
        <v>228.18247143562593</v>
      </c>
      <c r="I72" s="11">
        <f>H72*ČSÚ!I72</f>
        <v>240.56626423961728</v>
      </c>
      <c r="J72" s="11">
        <f>I72*ČSÚ!J72</f>
        <v>256.10448345735358</v>
      </c>
      <c r="K72" s="11">
        <f>J72*ČSÚ!K72</f>
        <v>278.99591329371509</v>
      </c>
      <c r="L72" s="11">
        <f>K72*ČSÚ!L72</f>
        <v>297.96129548589249</v>
      </c>
      <c r="M72" s="11">
        <f>L72*ČSÚ!M72</f>
        <v>310.68285456434023</v>
      </c>
      <c r="N72" s="11">
        <f>M72*ČSÚ!N72</f>
        <v>323.03850017879358</v>
      </c>
      <c r="O72" s="11">
        <f>N72*ČSÚ!O72</f>
        <v>332.09218928261294</v>
      </c>
      <c r="P72" s="11">
        <f>O72*ČSÚ!P72</f>
        <v>335.10005619221158</v>
      </c>
      <c r="Q72" s="11">
        <f>P72*ČSÚ!Q72</f>
        <v>337.51877330699693</v>
      </c>
      <c r="R72" s="11">
        <f>Q72*ČSÚ!R72</f>
        <v>340.76637662404022</v>
      </c>
      <c r="S72" s="11">
        <f>R72*ČSÚ!S72</f>
        <v>343.84800858208337</v>
      </c>
      <c r="T72" s="11">
        <f>S72*ČSÚ!T72</f>
        <v>345.54751647453492</v>
      </c>
      <c r="U72" s="11">
        <f>T72*ČSÚ!U72</f>
        <v>345.45725134946468</v>
      </c>
      <c r="V72" s="11">
        <f>U72*ČSÚ!V72</f>
        <v>342.17858906465528</v>
      </c>
      <c r="W72" s="11">
        <f>V72*ČSÚ!W72</f>
        <v>335.05540892604779</v>
      </c>
      <c r="X72" s="12">
        <f>W72*ČSÚ!X72</f>
        <v>326.9703713794338</v>
      </c>
    </row>
    <row r="73" spans="1:24" x14ac:dyDescent="0.2">
      <c r="A73" s="15" t="s">
        <v>18</v>
      </c>
      <c r="B73" s="62">
        <f t="shared" si="6"/>
        <v>71.822240402033529</v>
      </c>
      <c r="C73" s="11">
        <f>B73*ČSÚ!C73</f>
        <v>72.687635131186809</v>
      </c>
      <c r="D73" s="11">
        <f>C73*ČSÚ!D73</f>
        <v>73.09074972243323</v>
      </c>
      <c r="E73" s="11">
        <f>D73*ČSÚ!E73</f>
        <v>73.013440074796932</v>
      </c>
      <c r="F73" s="11">
        <f>E73*ČSÚ!F73</f>
        <v>73.078127739145671</v>
      </c>
      <c r="G73" s="11">
        <f>F73*ČSÚ!G73</f>
        <v>74.304037865949851</v>
      </c>
      <c r="H73" s="11">
        <f>G73*ČSÚ!H73</f>
        <v>76.874189212879074</v>
      </c>
      <c r="I73" s="11">
        <f>H73*ČSÚ!I73</f>
        <v>81.456758020218516</v>
      </c>
      <c r="J73" s="11">
        <f>I73*ČSÚ!J73</f>
        <v>87.65099631858817</v>
      </c>
      <c r="K73" s="11">
        <f>J73*ČSÚ!K73</f>
        <v>94.077952433822205</v>
      </c>
      <c r="L73" s="11">
        <f>K73*ČSÚ!L73</f>
        <v>101.96748086250216</v>
      </c>
      <c r="M73" s="11">
        <f>L73*ČSÚ!M73</f>
        <v>110.89674516449479</v>
      </c>
      <c r="N73" s="11">
        <f>M73*ČSÚ!N73</f>
        <v>117.58402968503474</v>
      </c>
      <c r="O73" s="11">
        <f>N73*ČSÚ!O73</f>
        <v>126.17013381639686</v>
      </c>
      <c r="P73" s="11">
        <f>O73*ČSÚ!P73</f>
        <v>138.66984164085781</v>
      </c>
      <c r="Q73" s="11">
        <f>P73*ČSÚ!Q73</f>
        <v>149.11137731549115</v>
      </c>
      <c r="R73" s="11">
        <f>Q73*ČSÚ!R73</f>
        <v>156.24674224273946</v>
      </c>
      <c r="S73" s="11">
        <f>R73*ČSÚ!S73</f>
        <v>162.93244901536846</v>
      </c>
      <c r="T73" s="11">
        <f>S73*ČSÚ!T73</f>
        <v>168.24078186174259</v>
      </c>
      <c r="U73" s="11">
        <f>T73*ČSÚ!U73</f>
        <v>170.99947408402971</v>
      </c>
      <c r="V73" s="11">
        <f>U73*ČSÚ!V73</f>
        <v>173.46154969905922</v>
      </c>
      <c r="W73" s="11">
        <f>V73*ČSÚ!W73</f>
        <v>176.1563431309531</v>
      </c>
      <c r="X73" s="12">
        <f>W73*ČSÚ!X73</f>
        <v>178.73043884765968</v>
      </c>
    </row>
    <row r="74" spans="1:24" x14ac:dyDescent="0.2">
      <c r="A74" s="15" t="s">
        <v>19</v>
      </c>
      <c r="B74" s="62">
        <f t="shared" si="6"/>
        <v>19.84865919551731</v>
      </c>
      <c r="C74" s="11">
        <f>B74*ČSÚ!C74</f>
        <v>21.158194916950169</v>
      </c>
      <c r="D74" s="11">
        <f>C74*ČSÚ!D74</f>
        <v>22.695117070242141</v>
      </c>
      <c r="E74" s="11">
        <f>D74*ČSÚ!E74</f>
        <v>24.117970782469477</v>
      </c>
      <c r="F74" s="11">
        <f>E74*ČSÚ!F74</f>
        <v>25.333700220132073</v>
      </c>
      <c r="G74" s="11">
        <f>F74*ČSÚ!G74</f>
        <v>26.183209925955566</v>
      </c>
      <c r="H74" s="11">
        <f>G74*ČSÚ!H74</f>
        <v>26.677006203722222</v>
      </c>
      <c r="I74" s="11">
        <f>H74*ČSÚ!I74</f>
        <v>27.026716029617756</v>
      </c>
      <c r="J74" s="11">
        <f>I74*ČSÚ!J74</f>
        <v>27.259355613368005</v>
      </c>
      <c r="K74" s="11">
        <f>J74*ČSÚ!K74</f>
        <v>27.583550130078031</v>
      </c>
      <c r="L74" s="11">
        <f>K74*ČSÚ!L74</f>
        <v>28.409795877526495</v>
      </c>
      <c r="M74" s="11">
        <f>L74*ČSÚ!M74</f>
        <v>29.779367620572319</v>
      </c>
      <c r="N74" s="11">
        <f>M74*ČSÚ!N74</f>
        <v>32.011206724034395</v>
      </c>
      <c r="O74" s="11">
        <f>N74*ČSÚ!O74</f>
        <v>34.873424054432633</v>
      </c>
      <c r="P74" s="11">
        <f>O74*ČSÚ!P74</f>
        <v>37.741644986992164</v>
      </c>
      <c r="Q74" s="11">
        <f>P74*ČSÚ!Q74</f>
        <v>41.283019811887094</v>
      </c>
      <c r="R74" s="11">
        <f>Q74*ČSÚ!R74</f>
        <v>45.294176505903501</v>
      </c>
      <c r="S74" s="11">
        <f>R74*ČSÚ!S74</f>
        <v>48.298228937362374</v>
      </c>
      <c r="T74" s="11">
        <f>S74*ČSÚ!T74</f>
        <v>52.321392835701374</v>
      </c>
      <c r="U74" s="11">
        <f>T74*ČSÚ!U74</f>
        <v>58.168150890534264</v>
      </c>
      <c r="V74" s="11">
        <f>U74*ČSÚ!V74</f>
        <v>63.027316389833835</v>
      </c>
      <c r="W74" s="11">
        <f>V74*ČSÚ!W74</f>
        <v>66.330798479087377</v>
      </c>
      <c r="X74" s="12">
        <f>W74*ČSÚ!X74</f>
        <v>69.312337402441386</v>
      </c>
    </row>
    <row r="75" spans="1:24" x14ac:dyDescent="0.2">
      <c r="A75" s="15" t="s">
        <v>20</v>
      </c>
      <c r="B75" s="62">
        <f t="shared" si="6"/>
        <v>1.3215287517531558</v>
      </c>
      <c r="C75" s="11">
        <f>B75*ČSÚ!C75</f>
        <v>1.4807152875175316</v>
      </c>
      <c r="D75" s="11">
        <f>C75*ČSÚ!D75</f>
        <v>1.6083450210378682</v>
      </c>
      <c r="E75" s="11">
        <f>D75*ČSÚ!E75</f>
        <v>1.7310659186535766</v>
      </c>
      <c r="F75" s="11">
        <f>E75*ČSÚ!F75</f>
        <v>1.8604488078541377</v>
      </c>
      <c r="G75" s="11">
        <f>F75*ČSÚ!G75</f>
        <v>2.0091164095371674</v>
      </c>
      <c r="H75" s="11">
        <f>G75*ČSÚ!H75</f>
        <v>2.1683029453015434</v>
      </c>
      <c r="I75" s="11">
        <f>H75*ČSÚ!I75</f>
        <v>2.3443197755960736</v>
      </c>
      <c r="J75" s="11">
        <f>I75*ČSÚ!J75</f>
        <v>2.5164796633941102</v>
      </c>
      <c r="K75" s="11">
        <f>J75*ČSÚ!K75</f>
        <v>2.6654978962131848</v>
      </c>
      <c r="L75" s="11">
        <f>K75*ČSÚ!L75</f>
        <v>2.773842917251053</v>
      </c>
      <c r="M75" s="11">
        <f>L75*ČSÚ!M75</f>
        <v>2.8450210378681642</v>
      </c>
      <c r="N75" s="11">
        <f>M75*ČSÚ!N75</f>
        <v>2.9088359046283325</v>
      </c>
      <c r="O75" s="11">
        <f>N75*ČSÚ!O75</f>
        <v>2.9645862552594688</v>
      </c>
      <c r="P75" s="11">
        <f>O75*ČSÚ!P75</f>
        <v>3.0368162692847145</v>
      </c>
      <c r="Q75" s="11">
        <f>P75*ČSÚ!Q75</f>
        <v>3.1753155680224427</v>
      </c>
      <c r="R75" s="11">
        <f>Q75*ČSÚ!R75</f>
        <v>3.3790322580645187</v>
      </c>
      <c r="S75" s="11">
        <f>R75*ČSÚ!S75</f>
        <v>3.6935483870967771</v>
      </c>
      <c r="T75" s="11">
        <f>S75*ČSÚ!T75</f>
        <v>4.0795932678821911</v>
      </c>
      <c r="U75" s="11">
        <f>T75*ČSÚ!U75</f>
        <v>4.4526647966339441</v>
      </c>
      <c r="V75" s="11">
        <f>U75*ČSÚ!V75</f>
        <v>4.922510518934085</v>
      </c>
      <c r="W75" s="11">
        <f>V75*ČSÚ!W75</f>
        <v>5.4554698457223036</v>
      </c>
      <c r="X75" s="12">
        <f>W75*ČSÚ!X75</f>
        <v>5.8471248246844363</v>
      </c>
    </row>
    <row r="76" spans="1:24" x14ac:dyDescent="0.2">
      <c r="A76" s="15" t="s">
        <v>21</v>
      </c>
      <c r="B76" s="63">
        <f t="shared" si="6"/>
        <v>3.27</v>
      </c>
      <c r="C76" s="48">
        <f>B76*ČSÚ!C76</f>
        <v>2.87</v>
      </c>
      <c r="D76" s="48">
        <f>C76*ČSÚ!D76</f>
        <v>2.58</v>
      </c>
      <c r="E76" s="48">
        <f>D76*ČSÚ!E76</f>
        <v>2.99</v>
      </c>
      <c r="F76" s="48">
        <f>E76*ČSÚ!F76</f>
        <v>3.5000000000000004</v>
      </c>
      <c r="G76" s="48">
        <f>F76*ČSÚ!G76</f>
        <v>4.0400000000000009</v>
      </c>
      <c r="H76" s="48">
        <f>G76*ČSÚ!H76</f>
        <v>4.5100000000000016</v>
      </c>
      <c r="I76" s="48">
        <f>H76*ČSÚ!I76</f>
        <v>4.8800000000000017</v>
      </c>
      <c r="J76" s="48">
        <f>I76*ČSÚ!J76</f>
        <v>5.3200000000000021</v>
      </c>
      <c r="K76" s="48">
        <f>J76*ČSÚ!K76</f>
        <v>5.8100000000000023</v>
      </c>
      <c r="L76" s="48">
        <f>K76*ČSÚ!L76</f>
        <v>6.3600000000000021</v>
      </c>
      <c r="M76" s="48">
        <f>L76*ČSÚ!M76</f>
        <v>6.9600000000000017</v>
      </c>
      <c r="N76" s="48">
        <f>M76*ČSÚ!N76</f>
        <v>7.6100000000000021</v>
      </c>
      <c r="O76" s="48">
        <f>N76*ČSÚ!O76</f>
        <v>8.2300000000000022</v>
      </c>
      <c r="P76" s="48">
        <f>O76*ČSÚ!P76</f>
        <v>8.8100000000000023</v>
      </c>
      <c r="Q76" s="48">
        <f>P76*ČSÚ!Q76</f>
        <v>9.2600000000000016</v>
      </c>
      <c r="R76" s="48">
        <f>Q76*ČSÚ!R76</f>
        <v>9.5800000000000018</v>
      </c>
      <c r="S76" s="48">
        <f>R76*ČSÚ!S76</f>
        <v>9.9100000000000019</v>
      </c>
      <c r="T76" s="48">
        <f>S76*ČSÚ!T76</f>
        <v>10.200000000000003</v>
      </c>
      <c r="U76" s="48">
        <f>T76*ČSÚ!U76</f>
        <v>10.590000000000003</v>
      </c>
      <c r="V76" s="48">
        <f>U76*ČSÚ!V76</f>
        <v>11.250000000000004</v>
      </c>
      <c r="W76" s="48">
        <f>V76*ČSÚ!W76</f>
        <v>12.150000000000004</v>
      </c>
      <c r="X76" s="64">
        <f>W76*ČSÚ!X76</f>
        <v>13.490000000000004</v>
      </c>
    </row>
    <row r="77" spans="1:24" x14ac:dyDescent="0.2">
      <c r="A77" s="16" t="s">
        <v>24</v>
      </c>
      <c r="B77" s="18">
        <f>SUM(B56:B76)</f>
        <v>11775.824219646167</v>
      </c>
      <c r="C77" s="18">
        <f>SUM(C56:C76)</f>
        <v>11833.519255344605</v>
      </c>
      <c r="D77" s="18">
        <f t="shared" ref="D77:X77" si="7">SUM(D56:D76)</f>
        <v>11876.541161456698</v>
      </c>
      <c r="E77" s="18">
        <f t="shared" si="7"/>
        <v>11916.183889409644</v>
      </c>
      <c r="F77" s="18">
        <f t="shared" si="7"/>
        <v>11950.548671145656</v>
      </c>
      <c r="G77" s="18">
        <f t="shared" si="7"/>
        <v>11972.430105479294</v>
      </c>
      <c r="H77" s="18">
        <f t="shared" si="7"/>
        <v>11982.372050835162</v>
      </c>
      <c r="I77" s="18">
        <f t="shared" si="7"/>
        <v>11982.72247438615</v>
      </c>
      <c r="J77" s="18">
        <f t="shared" si="7"/>
        <v>11977.913422006357</v>
      </c>
      <c r="K77" s="18">
        <f t="shared" si="7"/>
        <v>11965.023835878636</v>
      </c>
      <c r="L77" s="18">
        <f t="shared" si="7"/>
        <v>11940.812054395119</v>
      </c>
      <c r="M77" s="18">
        <f t="shared" si="7"/>
        <v>11909.078740654364</v>
      </c>
      <c r="N77" s="18">
        <f t="shared" si="7"/>
        <v>11873.428568706335</v>
      </c>
      <c r="O77" s="18">
        <f t="shared" si="7"/>
        <v>11838.077565577158</v>
      </c>
      <c r="P77" s="18">
        <f t="shared" si="7"/>
        <v>11803.030615144231</v>
      </c>
      <c r="Q77" s="18">
        <f t="shared" si="7"/>
        <v>11767.342520291466</v>
      </c>
      <c r="R77" s="18">
        <f t="shared" si="7"/>
        <v>11732.426037962527</v>
      </c>
      <c r="S77" s="18">
        <f t="shared" si="7"/>
        <v>11700.056740646822</v>
      </c>
      <c r="T77" s="18">
        <f t="shared" si="7"/>
        <v>11671.781579608833</v>
      </c>
      <c r="U77" s="18">
        <f t="shared" si="7"/>
        <v>11648.302170969268</v>
      </c>
      <c r="V77" s="18">
        <f t="shared" si="7"/>
        <v>11631.862279169956</v>
      </c>
      <c r="W77" s="18">
        <f t="shared" si="7"/>
        <v>11624.621037447898</v>
      </c>
      <c r="X77" s="18">
        <f t="shared" si="7"/>
        <v>11626.37547126625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8">D54</f>
        <v>2020</v>
      </c>
      <c r="E78" s="7">
        <f t="shared" si="8"/>
        <v>2021</v>
      </c>
      <c r="F78" s="7">
        <f t="shared" si="8"/>
        <v>2022</v>
      </c>
      <c r="G78" s="7">
        <f t="shared" si="8"/>
        <v>2023</v>
      </c>
      <c r="H78" s="7">
        <f t="shared" si="8"/>
        <v>2024</v>
      </c>
      <c r="I78" s="7">
        <f t="shared" si="8"/>
        <v>2025</v>
      </c>
      <c r="J78" s="7">
        <f t="shared" si="8"/>
        <v>2026</v>
      </c>
      <c r="K78" s="7">
        <f t="shared" si="8"/>
        <v>2027</v>
      </c>
      <c r="L78" s="7">
        <f t="shared" si="8"/>
        <v>2028</v>
      </c>
      <c r="M78" s="7">
        <f t="shared" si="8"/>
        <v>2029</v>
      </c>
      <c r="N78" s="7">
        <f t="shared" si="8"/>
        <v>2030</v>
      </c>
      <c r="O78" s="7">
        <f t="shared" si="8"/>
        <v>2031</v>
      </c>
      <c r="P78" s="7">
        <f t="shared" si="8"/>
        <v>2032</v>
      </c>
      <c r="Q78" s="7">
        <f t="shared" si="8"/>
        <v>2033</v>
      </c>
      <c r="R78" s="7">
        <f t="shared" si="8"/>
        <v>2034</v>
      </c>
      <c r="S78" s="7">
        <f t="shared" si="8"/>
        <v>2035</v>
      </c>
      <c r="T78" s="7">
        <f t="shared" si="8"/>
        <v>2036</v>
      </c>
      <c r="U78" s="7">
        <f t="shared" si="8"/>
        <v>2037</v>
      </c>
      <c r="V78" s="7">
        <f t="shared" si="8"/>
        <v>2038</v>
      </c>
      <c r="W78" s="7">
        <f t="shared" si="8"/>
        <v>2039</v>
      </c>
      <c r="X78" s="7">
        <f t="shared" si="8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918.26808195334729</v>
      </c>
      <c r="C80" s="60">
        <f>B80*ČSÚ!C81</f>
        <v>900.19056845118951</v>
      </c>
      <c r="D80" s="60">
        <f>C80*ČSÚ!D81</f>
        <v>887.40653339897085</v>
      </c>
      <c r="E80" s="60">
        <f>D80*ČSÚ!E81</f>
        <v>886.01933305556122</v>
      </c>
      <c r="F80" s="60">
        <f>E80*ČSÚ!F81</f>
        <v>894.57671665113105</v>
      </c>
      <c r="G80" s="60">
        <f>F80*ČSÚ!G81</f>
        <v>903.32274648331929</v>
      </c>
      <c r="H80" s="60">
        <f>G80*ČSÚ!H81</f>
        <v>907.82260973093275</v>
      </c>
      <c r="I80" s="60">
        <f>H80*ČSÚ!I81</f>
        <v>906.59153041093145</v>
      </c>
      <c r="J80" s="60">
        <f>I80*ČSÚ!J81</f>
        <v>900.36132582054222</v>
      </c>
      <c r="K80" s="60">
        <f>J80*ČSÚ!K81</f>
        <v>888.34651206074182</v>
      </c>
      <c r="L80" s="60">
        <f>K80*ČSÚ!L81</f>
        <v>873.37190389882483</v>
      </c>
      <c r="M80" s="60">
        <f>L80*ČSÚ!M81</f>
        <v>858.2411747134995</v>
      </c>
      <c r="N80" s="60">
        <f>M80*ČSÚ!N81</f>
        <v>843.08767787892714</v>
      </c>
      <c r="O80" s="60">
        <f>N80*ČSÚ!O81</f>
        <v>828.21715039928233</v>
      </c>
      <c r="P80" s="60">
        <f>O80*ČSÚ!P81</f>
        <v>814.00200596582056</v>
      </c>
      <c r="Q80" s="60">
        <f>P80*ČSÚ!Q81</f>
        <v>800.88133495687759</v>
      </c>
      <c r="R80" s="60">
        <f>Q80*ČSÚ!R81</f>
        <v>789.31374287871563</v>
      </c>
      <c r="S80" s="60">
        <f>R80*ČSÚ!S81</f>
        <v>779.71555246042351</v>
      </c>
      <c r="T80" s="60">
        <f>S80*ČSÚ!T81</f>
        <v>772.41526835542288</v>
      </c>
      <c r="U80" s="60">
        <f>T80*ČSÚ!U81</f>
        <v>767.65195088080782</v>
      </c>
      <c r="V80" s="60">
        <f>U80*ČSÚ!V81</f>
        <v>765.58497358130774</v>
      </c>
      <c r="W80" s="60">
        <f>V80*ČSÚ!W81</f>
        <v>766.29402322928718</v>
      </c>
      <c r="X80" s="61">
        <f>W80*ČSÚ!X81</f>
        <v>769.76608973946236</v>
      </c>
    </row>
    <row r="81" spans="1:24" x14ac:dyDescent="0.2">
      <c r="A81" s="15" t="s">
        <v>2</v>
      </c>
      <c r="B81" s="62">
        <f t="shared" ref="B81:B100" si="9">F31</f>
        <v>1008.1935706752972</v>
      </c>
      <c r="C81" s="11">
        <f>B81*ČSÚ!C82</f>
        <v>1059.4584639613151</v>
      </c>
      <c r="D81" s="11">
        <f>C81*ČSÚ!D82</f>
        <v>1099.2187511637121</v>
      </c>
      <c r="E81" s="11">
        <f>D81*ČSÚ!E82</f>
        <v>1117.2848028661915</v>
      </c>
      <c r="F81" s="11">
        <f>E81*ČSÚ!F82</f>
        <v>1111.5680137927686</v>
      </c>
      <c r="G81" s="11">
        <f>F81*ČSÚ!G82</f>
        <v>1091.392240400668</v>
      </c>
      <c r="H81" s="11">
        <f>G81*ČSÚ!H82</f>
        <v>1069.7536754457908</v>
      </c>
      <c r="I81" s="11">
        <f>H81*ČSÚ!I82</f>
        <v>1054.4346771899427</v>
      </c>
      <c r="J81" s="11">
        <f>I81*ČSÚ!J82</f>
        <v>1052.8106330139467</v>
      </c>
      <c r="K81" s="11">
        <f>J81*ČSÚ!K82</f>
        <v>1062.9177164496662</v>
      </c>
      <c r="L81" s="11">
        <f>K81*ČSÚ!L82</f>
        <v>1073.2474820655457</v>
      </c>
      <c r="M81" s="11">
        <f>L81*ČSÚ!M82</f>
        <v>1078.5688183017876</v>
      </c>
      <c r="N81" s="11">
        <f>M81*ČSÚ!N82</f>
        <v>1077.12522347868</v>
      </c>
      <c r="O81" s="11">
        <f>N81*ČSÚ!O82</f>
        <v>1069.7843902292611</v>
      </c>
      <c r="P81" s="11">
        <f>O81*ČSÚ!P82</f>
        <v>1055.6152766795851</v>
      </c>
      <c r="Q81" s="11">
        <f>P81*ČSÚ!Q82</f>
        <v>1037.9523565101542</v>
      </c>
      <c r="R81" s="11">
        <f>Q81*ČSÚ!R82</f>
        <v>1020.1051476399011</v>
      </c>
      <c r="S81" s="11">
        <f>R81*ČSÚ!S82</f>
        <v>1002.2272239861777</v>
      </c>
      <c r="T81" s="11">
        <f>S81*ČSÚ!T82</f>
        <v>984.68332360269449</v>
      </c>
      <c r="U81" s="11">
        <f>T81*ČSÚ!U82</f>
        <v>967.91497150183818</v>
      </c>
      <c r="V81" s="11">
        <f>U81*ČSÚ!V82</f>
        <v>952.43664030673744</v>
      </c>
      <c r="W81" s="11">
        <f>V81*ČSÚ!W82</f>
        <v>938.78967807605773</v>
      </c>
      <c r="X81" s="12">
        <f>W81*ČSÚ!X82</f>
        <v>927.46744101929175</v>
      </c>
    </row>
    <row r="82" spans="1:24" x14ac:dyDescent="0.2">
      <c r="A82" s="15" t="s">
        <v>3</v>
      </c>
      <c r="B82" s="62">
        <f t="shared" si="9"/>
        <v>1165.0886564582265</v>
      </c>
      <c r="C82" s="11">
        <f>B82*ČSÚ!C83</f>
        <v>1180.798777320781</v>
      </c>
      <c r="D82" s="11">
        <f>C82*ČSÚ!D83</f>
        <v>1206.4588992351325</v>
      </c>
      <c r="E82" s="11">
        <f>D82*ČSÚ!E83</f>
        <v>1244.6190483842886</v>
      </c>
      <c r="F82" s="11">
        <f>E82*ČSÚ!F83</f>
        <v>1299.7553071279071</v>
      </c>
      <c r="G82" s="11">
        <f>F82*ČSÚ!G83</f>
        <v>1370.2046149118528</v>
      </c>
      <c r="H82" s="11">
        <f>G82*ČSÚ!H83</f>
        <v>1438.684033915396</v>
      </c>
      <c r="I82" s="11">
        <f>H82*ČSÚ!I83</f>
        <v>1491.703435736619</v>
      </c>
      <c r="J82" s="11">
        <f>I82*ČSÚ!J83</f>
        <v>1515.9815414385416</v>
      </c>
      <c r="K82" s="11">
        <f>J82*ČSÚ!K83</f>
        <v>1508.3340412779742</v>
      </c>
      <c r="L82" s="11">
        <f>K82*ČSÚ!L83</f>
        <v>1481.2815895973697</v>
      </c>
      <c r="M82" s="11">
        <f>L82*ČSÚ!M83</f>
        <v>1452.261827524819</v>
      </c>
      <c r="N82" s="11">
        <f>M82*ČSÚ!N83</f>
        <v>1431.7301202494994</v>
      </c>
      <c r="O82" s="11">
        <f>N82*ČSÚ!O83</f>
        <v>1429.5823226656314</v>
      </c>
      <c r="P82" s="11">
        <f>O82*ČSÚ!P83</f>
        <v>1443.1781649942461</v>
      </c>
      <c r="Q82" s="11">
        <f>P82*ČSÚ!Q83</f>
        <v>1457.075678772216</v>
      </c>
      <c r="R82" s="11">
        <f>Q82*ČSÚ!R83</f>
        <v>1464.246177068419</v>
      </c>
      <c r="S82" s="11">
        <f>R82*ČSÚ!S83</f>
        <v>1462.3304344455933</v>
      </c>
      <c r="T82" s="11">
        <f>S82*ČSÚ!T83</f>
        <v>1452.4990392627735</v>
      </c>
      <c r="U82" s="11">
        <f>T82*ČSÚ!U83</f>
        <v>1433.4988947303323</v>
      </c>
      <c r="V82" s="11">
        <f>U82*ČSÚ!V83</f>
        <v>1409.806083207927</v>
      </c>
      <c r="W82" s="11">
        <f>V82*ČSÚ!W83</f>
        <v>1385.8657463937436</v>
      </c>
      <c r="X82" s="12">
        <f>W82*ČSÚ!X83</f>
        <v>1361.8867337527197</v>
      </c>
    </row>
    <row r="83" spans="1:24" x14ac:dyDescent="0.2">
      <c r="A83" s="15" t="s">
        <v>4</v>
      </c>
      <c r="B83" s="62">
        <f t="shared" si="9"/>
        <v>1514.2386758466828</v>
      </c>
      <c r="C83" s="11">
        <f>B83*ČSÚ!C84</f>
        <v>1450.4959470940223</v>
      </c>
      <c r="D83" s="11">
        <f>C83*ČSÚ!D84</f>
        <v>1420.1626354246025</v>
      </c>
      <c r="E83" s="11">
        <f>D83*ČSÚ!E84</f>
        <v>1411.5926178762365</v>
      </c>
      <c r="F83" s="11">
        <f>E83*ČSÚ!F84</f>
        <v>1414.268283532045</v>
      </c>
      <c r="G83" s="11">
        <f>F83*ČSÚ!G84</f>
        <v>1421.8007980710158</v>
      </c>
      <c r="H83" s="11">
        <f>G83*ČSÚ!H84</f>
        <v>1438.252198129348</v>
      </c>
      <c r="I83" s="11">
        <f>H83*ČSÚ!I84</f>
        <v>1469.0890931308136</v>
      </c>
      <c r="J83" s="11">
        <f>I83*ČSÚ!J84</f>
        <v>1514.1567677143621</v>
      </c>
      <c r="K83" s="11">
        <f>J83*ČSÚ!K84</f>
        <v>1579.1827238733799</v>
      </c>
      <c r="L83" s="11">
        <f>K83*ČSÚ!L84</f>
        <v>1662.2072337012312</v>
      </c>
      <c r="M83" s="11">
        <f>L83*ČSÚ!M84</f>
        <v>1742.9170803823911</v>
      </c>
      <c r="N83" s="11">
        <f>M83*ČSÚ!N84</f>
        <v>1805.4584898610151</v>
      </c>
      <c r="O83" s="11">
        <f>N83*ČSÚ!O84</f>
        <v>1834.2052106710382</v>
      </c>
      <c r="P83" s="11">
        <f>O83*ČSÚ!P84</f>
        <v>1825.4137378019534</v>
      </c>
      <c r="Q83" s="11">
        <f>P83*ČSÚ!Q84</f>
        <v>1793.8093332642979</v>
      </c>
      <c r="R83" s="11">
        <f>Q83*ČSÚ!R84</f>
        <v>1759.9024001180726</v>
      </c>
      <c r="S83" s="11">
        <f>R83*ČSÚ!S84</f>
        <v>1735.9700573077862</v>
      </c>
      <c r="T83" s="11">
        <f>S83*ČSÚ!T84</f>
        <v>1733.6432596229731</v>
      </c>
      <c r="U83" s="11">
        <f>T83*ČSÚ!U84</f>
        <v>1749.8337671116915</v>
      </c>
      <c r="V83" s="11">
        <f>U83*ČSÚ!V84</f>
        <v>1766.3731425714052</v>
      </c>
      <c r="W83" s="11">
        <f>V83*ČSÚ!W84</f>
        <v>1774.9977655413184</v>
      </c>
      <c r="X83" s="12">
        <f>W83*ČSÚ!X84</f>
        <v>1772.9409613297105</v>
      </c>
    </row>
    <row r="84" spans="1:24" x14ac:dyDescent="0.2">
      <c r="A84" s="15" t="s">
        <v>5</v>
      </c>
      <c r="B84" s="62">
        <f t="shared" si="9"/>
        <v>840.06801152737751</v>
      </c>
      <c r="C84" s="11">
        <f>B84*ČSÚ!C85</f>
        <v>820.71007835494561</v>
      </c>
      <c r="D84" s="11">
        <f>C84*ČSÚ!D85</f>
        <v>788.12266722015488</v>
      </c>
      <c r="E84" s="11">
        <f>D84*ČSÚ!E85</f>
        <v>746.13590266753442</v>
      </c>
      <c r="F84" s="11">
        <f>E84*ČSÚ!F85</f>
        <v>706.87488662137787</v>
      </c>
      <c r="G84" s="11">
        <f>F84*ČSÚ!G85</f>
        <v>671.81894550115578</v>
      </c>
      <c r="H84" s="11">
        <f>G84*ČSÚ!H85</f>
        <v>644.20186638472467</v>
      </c>
      <c r="I84" s="11">
        <f>H84*ČSÚ!I85</f>
        <v>630.67038060662628</v>
      </c>
      <c r="J84" s="11">
        <f>I84*ČSÚ!J85</f>
        <v>627.19217194908219</v>
      </c>
      <c r="K84" s="11">
        <f>J84*ČSÚ!K85</f>
        <v>628.45523005982398</v>
      </c>
      <c r="L84" s="11">
        <f>K84*ČSÚ!L85</f>
        <v>631.76707847988439</v>
      </c>
      <c r="M84" s="11">
        <f>L84*ČSÚ!M85</f>
        <v>638.83482918467325</v>
      </c>
      <c r="N84" s="11">
        <f>M84*ČSÚ!N85</f>
        <v>651.96577069867624</v>
      </c>
      <c r="O84" s="11">
        <f>N84*ČSÚ!O85</f>
        <v>671.09463862103451</v>
      </c>
      <c r="P84" s="11">
        <f>O84*ČSÚ!P85</f>
        <v>698.6362157835307</v>
      </c>
      <c r="Q84" s="11">
        <f>P84*ČSÚ!Q85</f>
        <v>733.76509946941871</v>
      </c>
      <c r="R84" s="11">
        <f>Q84*ČSÚ!R85</f>
        <v>767.91885622482528</v>
      </c>
      <c r="S84" s="11">
        <f>R84*ČSÚ!S85</f>
        <v>794.41364358530859</v>
      </c>
      <c r="T84" s="11">
        <f>S84*ČSÚ!T85</f>
        <v>806.66287584064798</v>
      </c>
      <c r="U84" s="11">
        <f>T84*ČSÚ!U85</f>
        <v>803.09124951128615</v>
      </c>
      <c r="V84" s="11">
        <f>U84*ČSÚ!V85</f>
        <v>789.90400145536557</v>
      </c>
      <c r="W84" s="11">
        <f>V84*ČSÚ!W85</f>
        <v>775.74290616309804</v>
      </c>
      <c r="X84" s="12">
        <f>W84*ČSÚ!X85</f>
        <v>765.78688579676498</v>
      </c>
    </row>
    <row r="85" spans="1:24" x14ac:dyDescent="0.2">
      <c r="A85" s="15" t="s">
        <v>6</v>
      </c>
      <c r="B85" s="62">
        <f t="shared" si="9"/>
        <v>928.76166140760063</v>
      </c>
      <c r="C85" s="11">
        <f>B85*ČSÚ!C86</f>
        <v>925.89339477758347</v>
      </c>
      <c r="D85" s="11">
        <f>C85*ČSÚ!D86</f>
        <v>919.60674675586779</v>
      </c>
      <c r="E85" s="11">
        <f>D85*ČSÚ!E86</f>
        <v>914.7800186786144</v>
      </c>
      <c r="F85" s="11">
        <f>E85*ČSÚ!F86</f>
        <v>906.96997593224216</v>
      </c>
      <c r="G85" s="11">
        <f>F85*ČSÚ!G86</f>
        <v>893.3863729707225</v>
      </c>
      <c r="H85" s="11">
        <f>G85*ČSÚ!H86</f>
        <v>872.4357283329349</v>
      </c>
      <c r="I85" s="11">
        <f>H85*ČSÚ!I86</f>
        <v>838.64201983589112</v>
      </c>
      <c r="J85" s="11">
        <f>I85*ČSÚ!J86</f>
        <v>795.44346474010047</v>
      </c>
      <c r="K85" s="11">
        <f>J85*ČSÚ!K86</f>
        <v>755.05366866789507</v>
      </c>
      <c r="L85" s="11">
        <f>K85*ČSÚ!L86</f>
        <v>719.00660547396365</v>
      </c>
      <c r="M85" s="11">
        <f>L85*ČSÚ!M86</f>
        <v>690.63866829225424</v>
      </c>
      <c r="N85" s="11">
        <f>M85*ČSÚ!N86</f>
        <v>676.80248860121264</v>
      </c>
      <c r="O85" s="11">
        <f>N85*ČSÚ!O86</f>
        <v>673.33782351562263</v>
      </c>
      <c r="P85" s="11">
        <f>O85*ČSÚ!P86</f>
        <v>674.76468367873395</v>
      </c>
      <c r="Q85" s="11">
        <f>P85*ČSÚ!Q86</f>
        <v>678.30736984831253</v>
      </c>
      <c r="R85" s="11">
        <f>Q85*ČSÚ!R86</f>
        <v>685.72862956599636</v>
      </c>
      <c r="S85" s="11">
        <f>R85*ČSÚ!S86</f>
        <v>699.40744469780702</v>
      </c>
      <c r="T85" s="11">
        <f>S85*ČSÚ!T86</f>
        <v>719.27901807229637</v>
      </c>
      <c r="U85" s="11">
        <f>T85*ČSÚ!U86</f>
        <v>747.83341242082565</v>
      </c>
      <c r="V85" s="11">
        <f>U85*ČSÚ!V86</f>
        <v>784.21900777579174</v>
      </c>
      <c r="W85" s="11">
        <f>V85*ČSÚ!W86</f>
        <v>819.598263386432</v>
      </c>
      <c r="X85" s="12">
        <f>W85*ČSÚ!X86</f>
        <v>847.06961929790089</v>
      </c>
    </row>
    <row r="86" spans="1:24" x14ac:dyDescent="0.2">
      <c r="A86" s="15" t="s">
        <v>7</v>
      </c>
      <c r="B86" s="62">
        <f t="shared" si="9"/>
        <v>1024.5936383715541</v>
      </c>
      <c r="C86" s="11">
        <f>B86*ČSÚ!C87</f>
        <v>986.22299522726416</v>
      </c>
      <c r="D86" s="11">
        <f>C86*ČSÚ!D87</f>
        <v>961.60975691018655</v>
      </c>
      <c r="E86" s="11">
        <f>D86*ČSÚ!E87</f>
        <v>951.18652132879845</v>
      </c>
      <c r="F86" s="11">
        <f>E86*ČSÚ!F87</f>
        <v>942.84450373392565</v>
      </c>
      <c r="G86" s="11">
        <f>F86*ČSÚ!G87</f>
        <v>938.06614329974002</v>
      </c>
      <c r="H86" s="11">
        <f>G86*ČSÚ!H87</f>
        <v>934.48006490599164</v>
      </c>
      <c r="I86" s="11">
        <f>H86*ČSÚ!I87</f>
        <v>928.48172561405784</v>
      </c>
      <c r="J86" s="11">
        <f>I86*ČSÚ!J87</f>
        <v>923.78777452786778</v>
      </c>
      <c r="K86" s="11">
        <f>J86*ČSÚ!K87</f>
        <v>916.12103171695946</v>
      </c>
      <c r="L86" s="11">
        <f>K86*ČSÚ!L87</f>
        <v>902.7052209699167</v>
      </c>
      <c r="M86" s="11">
        <f>L86*ČSÚ!M87</f>
        <v>881.95239142757305</v>
      </c>
      <c r="N86" s="11">
        <f>M86*ČSÚ!N87</f>
        <v>848.4102267678411</v>
      </c>
      <c r="O86" s="11">
        <f>N86*ČSÚ!O87</f>
        <v>805.50653785697762</v>
      </c>
      <c r="P86" s="11">
        <f>O86*ČSÚ!P87</f>
        <v>765.39890859846685</v>
      </c>
      <c r="Q86" s="11">
        <f>P86*ČSÚ!Q87</f>
        <v>729.61066394441582</v>
      </c>
      <c r="R86" s="11">
        <f>Q86*ČSÚ!R87</f>
        <v>701.46542197214944</v>
      </c>
      <c r="S86" s="11">
        <f>R86*ČSÚ!S87</f>
        <v>687.78715090868286</v>
      </c>
      <c r="T86" s="11">
        <f>S86*ČSÚ!T87</f>
        <v>684.43056042979731</v>
      </c>
      <c r="U86" s="11">
        <f>T86*ČSÚ!U87</f>
        <v>685.94333421340502</v>
      </c>
      <c r="V86" s="11">
        <f>U86*ČSÚ!V87</f>
        <v>689.56370390477673</v>
      </c>
      <c r="W86" s="11">
        <f>V86*ČSÚ!W87</f>
        <v>697.04448237088241</v>
      </c>
      <c r="X86" s="12">
        <f>W86*ČSÚ!X87</f>
        <v>710.75572583590963</v>
      </c>
    </row>
    <row r="87" spans="1:24" x14ac:dyDescent="0.2">
      <c r="A87" s="15" t="s">
        <v>8</v>
      </c>
      <c r="B87" s="62">
        <f t="shared" si="9"/>
        <v>1210.1760296828813</v>
      </c>
      <c r="C87" s="11">
        <f>B87*ČSÚ!C88</f>
        <v>1200.7261079819023</v>
      </c>
      <c r="D87" s="11">
        <f>C87*ČSÚ!D88</f>
        <v>1168.2261381999945</v>
      </c>
      <c r="E87" s="11">
        <f>D87*ČSÚ!E88</f>
        <v>1123.6968207542893</v>
      </c>
      <c r="F87" s="11">
        <f>E87*ČSÚ!F88</f>
        <v>1079.4837853174201</v>
      </c>
      <c r="G87" s="11">
        <f>F87*ČSÚ!G88</f>
        <v>1037.3571480060659</v>
      </c>
      <c r="H87" s="11">
        <f>G87*ČSÚ!H88</f>
        <v>998.35479221897026</v>
      </c>
      <c r="I87" s="11">
        <f>H87*ČSÚ!I88</f>
        <v>974.08479924681694</v>
      </c>
      <c r="J87" s="11">
        <f>I87*ČSÚ!J88</f>
        <v>963.72324116742811</v>
      </c>
      <c r="K87" s="11">
        <f>J87*ČSÚ!K88</f>
        <v>955.44542338154724</v>
      </c>
      <c r="L87" s="11">
        <f>K87*ČSÚ!L88</f>
        <v>950.75302097314375</v>
      </c>
      <c r="M87" s="11">
        <f>L87*ČSÚ!M88</f>
        <v>947.24999838788415</v>
      </c>
      <c r="N87" s="11">
        <f>M87*ČSÚ!N88</f>
        <v>941.32170409621381</v>
      </c>
      <c r="O87" s="11">
        <f>N87*ČSÚ!O88</f>
        <v>936.70239206800352</v>
      </c>
      <c r="P87" s="11">
        <f>O87*ČSÚ!P88</f>
        <v>929.08903228387896</v>
      </c>
      <c r="Q87" s="11">
        <f>P87*ČSÚ!Q88</f>
        <v>915.70020354848805</v>
      </c>
      <c r="R87" s="11">
        <f>Q87*ČSÚ!R88</f>
        <v>894.93456207759777</v>
      </c>
      <c r="S87" s="11">
        <f>R87*ČSÚ!S88</f>
        <v>861.30900044071473</v>
      </c>
      <c r="T87" s="11">
        <f>S87*ČSÚ!T88</f>
        <v>818.27338458295787</v>
      </c>
      <c r="U87" s="11">
        <f>T87*ČSÚ!U88</f>
        <v>778.04842607263049</v>
      </c>
      <c r="V87" s="11">
        <f>U87*ČSÚ!V88</f>
        <v>742.17035180979326</v>
      </c>
      <c r="W87" s="11">
        <f>V87*ČSÚ!W88</f>
        <v>713.97075421525267</v>
      </c>
      <c r="X87" s="12">
        <f>W87*ČSÚ!X88</f>
        <v>700.30285311912405</v>
      </c>
    </row>
    <row r="88" spans="1:24" x14ac:dyDescent="0.2">
      <c r="A88" s="15" t="s">
        <v>9</v>
      </c>
      <c r="B88" s="62">
        <f t="shared" si="9"/>
        <v>1435.8344851184886</v>
      </c>
      <c r="C88" s="11">
        <f>B88*ČSÚ!C89</f>
        <v>1524.9723498428809</v>
      </c>
      <c r="D88" s="11">
        <f>C88*ČSÚ!D89</f>
        <v>1613.1915460614748</v>
      </c>
      <c r="E88" s="11">
        <f>D88*ČSÚ!E89</f>
        <v>1685.67564915449</v>
      </c>
      <c r="F88" s="11">
        <f>E88*ČSÚ!F89</f>
        <v>1736.4147143171858</v>
      </c>
      <c r="G88" s="11">
        <f>F88*ČSÚ!G89</f>
        <v>1757.2468736692642</v>
      </c>
      <c r="H88" s="11">
        <f>G88*ČSÚ!H89</f>
        <v>1743.1271703322432</v>
      </c>
      <c r="I88" s="11">
        <f>H88*ČSÚ!I89</f>
        <v>1696.8251196544859</v>
      </c>
      <c r="J88" s="11">
        <f>I88*ČSÚ!J89</f>
        <v>1632.6900920994631</v>
      </c>
      <c r="K88" s="11">
        <f>J88*ČSÚ!K89</f>
        <v>1569.0066788939296</v>
      </c>
      <c r="L88" s="11">
        <f>K88*ČSÚ!L89</f>
        <v>1508.3552577527016</v>
      </c>
      <c r="M88" s="11">
        <f>L88*ČSÚ!M89</f>
        <v>1452.2199801063657</v>
      </c>
      <c r="N88" s="11">
        <f>M88*ČSÚ!N89</f>
        <v>1417.3530363547773</v>
      </c>
      <c r="O88" s="11">
        <f>N88*ČSÚ!O89</f>
        <v>1402.557841469375</v>
      </c>
      <c r="P88" s="11">
        <f>O88*ČSÚ!P89</f>
        <v>1390.763759034638</v>
      </c>
      <c r="Q88" s="11">
        <f>P88*ČSÚ!Q89</f>
        <v>1384.1439418605016</v>
      </c>
      <c r="R88" s="11">
        <f>Q88*ČSÚ!R89</f>
        <v>1379.2379432434011</v>
      </c>
      <c r="S88" s="11">
        <f>R88*ČSÚ!S89</f>
        <v>1370.8290384539805</v>
      </c>
      <c r="T88" s="11">
        <f>S88*ČSÚ!T89</f>
        <v>1364.30572007247</v>
      </c>
      <c r="U88" s="11">
        <f>T88*ČSÚ!U89</f>
        <v>1353.4380260469416</v>
      </c>
      <c r="V88" s="11">
        <f>U88*ČSÚ!V89</f>
        <v>1334.2193265075682</v>
      </c>
      <c r="W88" s="11">
        <f>V88*ČSÚ!W89</f>
        <v>1304.3259305279182</v>
      </c>
      <c r="X88" s="12">
        <f>W88*ČSÚ!X89</f>
        <v>1255.8159874748806</v>
      </c>
    </row>
    <row r="89" spans="1:24" x14ac:dyDescent="0.2">
      <c r="A89" s="15" t="s">
        <v>10</v>
      </c>
      <c r="B89" s="62">
        <f t="shared" si="9"/>
        <v>1150.7564007322701</v>
      </c>
      <c r="C89" s="11">
        <f>B89*ČSÚ!C90</f>
        <v>1136.5626370954333</v>
      </c>
      <c r="D89" s="11">
        <f>C89*ČSÚ!D90</f>
        <v>1134.2006548569457</v>
      </c>
      <c r="E89" s="11">
        <f>D89*ČSÚ!E90</f>
        <v>1151.7338307041796</v>
      </c>
      <c r="F89" s="11">
        <f>E89*ČSÚ!F90</f>
        <v>1187.6362971938956</v>
      </c>
      <c r="G89" s="11">
        <f>F89*ČSÚ!G90</f>
        <v>1245.8160918902006</v>
      </c>
      <c r="H89" s="11">
        <f>G89*ČSÚ!H90</f>
        <v>1322.699959611793</v>
      </c>
      <c r="I89" s="11">
        <f>H89*ČSÚ!I90</f>
        <v>1399.3836308331149</v>
      </c>
      <c r="J89" s="11">
        <f>I89*ČSÚ!J90</f>
        <v>1462.2150500945322</v>
      </c>
      <c r="K89" s="11">
        <f>J89*ČSÚ!K90</f>
        <v>1506.2364099481661</v>
      </c>
      <c r="L89" s="11">
        <f>K89*ČSÚ!L90</f>
        <v>1524.4240096492258</v>
      </c>
      <c r="M89" s="11">
        <f>L89*ČSÚ!M90</f>
        <v>1512.434089838898</v>
      </c>
      <c r="N89" s="11">
        <f>M89*ČSÚ!N90</f>
        <v>1472.6252681086066</v>
      </c>
      <c r="O89" s="11">
        <f>N89*ČSÚ!O90</f>
        <v>1417.3743986809675</v>
      </c>
      <c r="P89" s="11">
        <f>O89*ČSÚ!P90</f>
        <v>1362.5138283126796</v>
      </c>
      <c r="Q89" s="11">
        <f>P89*ČSÚ!Q90</f>
        <v>1310.2793649773537</v>
      </c>
      <c r="R89" s="11">
        <f>Q89*ČSÚ!R90</f>
        <v>1261.9563038531983</v>
      </c>
      <c r="S89" s="11">
        <f>R89*ČSÚ!S90</f>
        <v>1232.0143096362467</v>
      </c>
      <c r="T89" s="11">
        <f>S89*ČSÚ!T90</f>
        <v>1219.4002477956633</v>
      </c>
      <c r="U89" s="11">
        <f>T89*ČSÚ!U90</f>
        <v>1209.3685525762182</v>
      </c>
      <c r="V89" s="11">
        <f>U89*ČSÚ!V90</f>
        <v>1203.8152025981219</v>
      </c>
      <c r="W89" s="11">
        <f>V89*ČSÚ!W90</f>
        <v>1199.7338857102511</v>
      </c>
      <c r="X89" s="12">
        <f>W89*ČSÚ!X90</f>
        <v>1192.6126102006233</v>
      </c>
    </row>
    <row r="90" spans="1:24" x14ac:dyDescent="0.2">
      <c r="A90" s="15" t="s">
        <v>11</v>
      </c>
      <c r="B90" s="62">
        <f t="shared" si="9"/>
        <v>1035.8168201001508</v>
      </c>
      <c r="C90" s="11">
        <f>B90*ČSÚ!C91</f>
        <v>1062.2427626789929</v>
      </c>
      <c r="D90" s="11">
        <f>C90*ČSÚ!D91</f>
        <v>1095.233630222848</v>
      </c>
      <c r="E90" s="11">
        <f>D90*ČSÚ!E91</f>
        <v>1116.1137157028591</v>
      </c>
      <c r="F90" s="11">
        <f>E90*ČSÚ!F91</f>
        <v>1126.8962184435718</v>
      </c>
      <c r="G90" s="11">
        <f>F90*ČSÚ!G91</f>
        <v>1122.6719909591206</v>
      </c>
      <c r="H90" s="11">
        <f>G90*ČSÚ!H91</f>
        <v>1109.0400880183493</v>
      </c>
      <c r="I90" s="11">
        <f>H90*ČSÚ!I91</f>
        <v>1107.3726735488865</v>
      </c>
      <c r="J90" s="11">
        <f>I90*ČSÚ!J91</f>
        <v>1124.8015601868192</v>
      </c>
      <c r="K90" s="11">
        <f>J90*ČSÚ!K91</f>
        <v>1160.1148385121692</v>
      </c>
      <c r="L90" s="11">
        <f>K90*ČSÚ!L91</f>
        <v>1217.1394159114798</v>
      </c>
      <c r="M90" s="11">
        <f>L90*ČSÚ!M91</f>
        <v>1292.415781406733</v>
      </c>
      <c r="N90" s="11">
        <f>M90*ČSÚ!N91</f>
        <v>1367.4876683578746</v>
      </c>
      <c r="O90" s="11">
        <f>N90*ČSÚ!O91</f>
        <v>1429.0107737276396</v>
      </c>
      <c r="P90" s="11">
        <f>O90*ČSÚ!P91</f>
        <v>1472.1524216808057</v>
      </c>
      <c r="Q90" s="11">
        <f>P90*ČSÚ!Q91</f>
        <v>1490.1116225916783</v>
      </c>
      <c r="R90" s="11">
        <f>Q90*ČSÚ!R91</f>
        <v>1478.6857605292487</v>
      </c>
      <c r="S90" s="11">
        <f>R90*ČSÚ!S91</f>
        <v>1440.1141249156167</v>
      </c>
      <c r="T90" s="11">
        <f>S90*ČSÚ!T91</f>
        <v>1386.4426631542983</v>
      </c>
      <c r="U90" s="11">
        <f>T90*ČSÚ!U91</f>
        <v>1333.1485723646331</v>
      </c>
      <c r="V90" s="11">
        <f>U90*ČSÚ!V91</f>
        <v>1282.4329061433994</v>
      </c>
      <c r="W90" s="11">
        <f>V90*ČSÚ!W91</f>
        <v>1235.5524594446483</v>
      </c>
      <c r="X90" s="12">
        <f>W90*ČSÚ!X91</f>
        <v>1206.5963026858242</v>
      </c>
    </row>
    <row r="91" spans="1:24" x14ac:dyDescent="0.2">
      <c r="A91" s="15" t="s">
        <v>12</v>
      </c>
      <c r="B91" s="62">
        <f t="shared" si="9"/>
        <v>888.69248950649978</v>
      </c>
      <c r="C91" s="11">
        <f>B91*ČSÚ!C92</f>
        <v>855.96957508881007</v>
      </c>
      <c r="D91" s="11">
        <f>C91*ČSÚ!D92</f>
        <v>819.1692371059811</v>
      </c>
      <c r="E91" s="11">
        <f>D91*ČSÚ!E92</f>
        <v>786.90532907310967</v>
      </c>
      <c r="F91" s="11">
        <f>E91*ČSÚ!F92</f>
        <v>763.15050135880051</v>
      </c>
      <c r="G91" s="11">
        <f>F91*ČSÚ!G92</f>
        <v>759.18782938986578</v>
      </c>
      <c r="H91" s="11">
        <f>G91*ČSÚ!H92</f>
        <v>778.90639443767429</v>
      </c>
      <c r="I91" s="11">
        <f>H91*ČSÚ!I92</f>
        <v>803.46074142553937</v>
      </c>
      <c r="J91" s="11">
        <f>I91*ČSÚ!J92</f>
        <v>819.03328141047768</v>
      </c>
      <c r="K91" s="11">
        <f>J91*ČSÚ!K92</f>
        <v>827.1744082412099</v>
      </c>
      <c r="L91" s="11">
        <f>K91*ČSÚ!L92</f>
        <v>824.35675763440372</v>
      </c>
      <c r="M91" s="11">
        <f>L91*ČSÚ!M92</f>
        <v>814.72510735297044</v>
      </c>
      <c r="N91" s="11">
        <f>M91*ČSÚ!N92</f>
        <v>813.89939478028089</v>
      </c>
      <c r="O91" s="11">
        <f>N91*ČSÚ!O92</f>
        <v>827.07212964459268</v>
      </c>
      <c r="P91" s="11">
        <f>O91*ČSÚ!P92</f>
        <v>853.36022357511411</v>
      </c>
      <c r="Q91" s="11">
        <f>P91*ČSÚ!Q92</f>
        <v>895.60502587786732</v>
      </c>
      <c r="R91" s="11">
        <f>Q91*ČSÚ!R92</f>
        <v>951.28449603626916</v>
      </c>
      <c r="S91" s="11">
        <f>R91*ČSÚ!S92</f>
        <v>1006.8080536998276</v>
      </c>
      <c r="T91" s="11">
        <f>S91*ČSÚ!T92</f>
        <v>1052.328265694247</v>
      </c>
      <c r="U91" s="11">
        <f>T91*ČSÚ!U92</f>
        <v>1084.2990582368132</v>
      </c>
      <c r="V91" s="11">
        <f>U91*ČSÚ!V92</f>
        <v>1097.7636612914714</v>
      </c>
      <c r="W91" s="11">
        <f>V91*ČSÚ!W92</f>
        <v>1089.6562115596253</v>
      </c>
      <c r="X91" s="12">
        <f>W91*ČSÚ!X92</f>
        <v>1061.5645218887578</v>
      </c>
    </row>
    <row r="92" spans="1:24" x14ac:dyDescent="0.2">
      <c r="A92" s="15" t="s">
        <v>13</v>
      </c>
      <c r="B92" s="62">
        <f t="shared" si="9"/>
        <v>621.73063257208696</v>
      </c>
      <c r="C92" s="11">
        <f>B92*ČSÚ!C93</f>
        <v>618.35984733937141</v>
      </c>
      <c r="D92" s="11">
        <f>C92*ČSÚ!D93</f>
        <v>614.7953778745341</v>
      </c>
      <c r="E92" s="11">
        <f>D92*ČSÚ!E93</f>
        <v>607.37336411993829</v>
      </c>
      <c r="F92" s="11">
        <f>E92*ČSÚ!F93</f>
        <v>596.62898619065743</v>
      </c>
      <c r="G92" s="11">
        <f>F92*ČSÚ!G93</f>
        <v>582.00412768097203</v>
      </c>
      <c r="H92" s="11">
        <f>G92*ČSÚ!H93</f>
        <v>560.95710779040724</v>
      </c>
      <c r="I92" s="11">
        <f>H92*ČSÚ!I93</f>
        <v>537.07108481321552</v>
      </c>
      <c r="J92" s="11">
        <f>I92*ČSÚ!J93</f>
        <v>516.38085166603287</v>
      </c>
      <c r="K92" s="11">
        <f>J92*ČSÚ!K93</f>
        <v>501.2870734364738</v>
      </c>
      <c r="L92" s="11">
        <f>K92*ČSÚ!L93</f>
        <v>499.18118215827275</v>
      </c>
      <c r="M92" s="11">
        <f>L92*ČSÚ!M93</f>
        <v>512.57767488002798</v>
      </c>
      <c r="N92" s="11">
        <f>M92*ČSÚ!N93</f>
        <v>529.06546988551599</v>
      </c>
      <c r="O92" s="11">
        <f>N92*ČSÚ!O93</f>
        <v>539.58897983079839</v>
      </c>
      <c r="P92" s="11">
        <f>O92*ČSÚ!P93</f>
        <v>545.19392967088345</v>
      </c>
      <c r="Q92" s="11">
        <f>P92*ČSÚ!Q93</f>
        <v>543.6206700310172</v>
      </c>
      <c r="R92" s="11">
        <f>Q92*ČSÚ!R93</f>
        <v>537.64279309487313</v>
      </c>
      <c r="S92" s="11">
        <f>R92*ČSÚ!S93</f>
        <v>537.50092788976644</v>
      </c>
      <c r="T92" s="11">
        <f>S92*ČSÚ!T93</f>
        <v>546.56840812515111</v>
      </c>
      <c r="U92" s="11">
        <f>T92*ČSÚ!U93</f>
        <v>564.27522450386164</v>
      </c>
      <c r="V92" s="11">
        <f>U92*ČSÚ!V93</f>
        <v>592.52933661074678</v>
      </c>
      <c r="W92" s="11">
        <f>V92*ČSÚ!W93</f>
        <v>629.68442847277151</v>
      </c>
      <c r="X92" s="12">
        <f>W92*ČSÚ!X93</f>
        <v>666.73333380402767</v>
      </c>
    </row>
    <row r="93" spans="1:24" x14ac:dyDescent="0.2">
      <c r="A93" s="15" t="s">
        <v>14</v>
      </c>
      <c r="B93" s="62">
        <f t="shared" si="9"/>
        <v>589.99397125494352</v>
      </c>
      <c r="C93" s="11">
        <f>B93*ČSÚ!C94</f>
        <v>605.37730102252362</v>
      </c>
      <c r="D93" s="11">
        <f>C93*ČSÚ!D94</f>
        <v>620.84029963541605</v>
      </c>
      <c r="E93" s="11">
        <f>D93*ČSÚ!E94</f>
        <v>629.46264148490002</v>
      </c>
      <c r="F93" s="11">
        <f>E93*ČSÚ!F94</f>
        <v>625.38776111273205</v>
      </c>
      <c r="G93" s="11">
        <f>F93*ČSÚ!G94</f>
        <v>620.08706691609939</v>
      </c>
      <c r="H93" s="11">
        <f>G93*ČSÚ!H94</f>
        <v>617.56029706079596</v>
      </c>
      <c r="I93" s="11">
        <f>H93*ČSÚ!I94</f>
        <v>614.65600551804664</v>
      </c>
      <c r="J93" s="11">
        <f>I93*ČSÚ!J94</f>
        <v>608.06702987960216</v>
      </c>
      <c r="K93" s="11">
        <f>J93*ČSÚ!K94</f>
        <v>598.11928814901307</v>
      </c>
      <c r="L93" s="11">
        <f>K93*ČSÚ!L94</f>
        <v>584.17452423599309</v>
      </c>
      <c r="M93" s="11">
        <f>L93*ČSÚ!M94</f>
        <v>563.67247115709608</v>
      </c>
      <c r="N93" s="11">
        <f>M93*ČSÚ!N94</f>
        <v>540.30324497474294</v>
      </c>
      <c r="O93" s="11">
        <f>N93*ČSÚ!O94</f>
        <v>520.19953612240761</v>
      </c>
      <c r="P93" s="11">
        <f>O93*ČSÚ!P94</f>
        <v>505.75503127061035</v>
      </c>
      <c r="Q93" s="11">
        <f>P93*ČSÚ!Q94</f>
        <v>504.41514614490302</v>
      </c>
      <c r="R93" s="11">
        <f>Q93*ČSÚ!R94</f>
        <v>518.65776290005658</v>
      </c>
      <c r="S93" s="11">
        <f>R93*ČSÚ!S94</f>
        <v>535.89067733778529</v>
      </c>
      <c r="T93" s="11">
        <f>S93*ČSÚ!T94</f>
        <v>547.00357593106719</v>
      </c>
      <c r="U93" s="11">
        <f>T93*ČSÚ!U94</f>
        <v>553.09281063073422</v>
      </c>
      <c r="V93" s="11">
        <f>U93*ČSÚ!V94</f>
        <v>551.95934024060887</v>
      </c>
      <c r="W93" s="11">
        <f>V93*ČSÚ!W94</f>
        <v>546.47848581423591</v>
      </c>
      <c r="X93" s="12">
        <f>W93*ČSÚ!X94</f>
        <v>546.96736281956157</v>
      </c>
    </row>
    <row r="94" spans="1:24" x14ac:dyDescent="0.2">
      <c r="A94" s="15" t="s">
        <v>15</v>
      </c>
      <c r="B94" s="62">
        <f t="shared" si="9"/>
        <v>571.74212841450378</v>
      </c>
      <c r="C94" s="11">
        <f>B94*ČSÚ!C95</f>
        <v>608.68287694421497</v>
      </c>
      <c r="D94" s="11">
        <f>C94*ČSÚ!D95</f>
        <v>636.59814422780062</v>
      </c>
      <c r="E94" s="11">
        <f>D94*ČSÚ!E95</f>
        <v>670.58155207254208</v>
      </c>
      <c r="F94" s="11">
        <f>E94*ČSÚ!F95</f>
        <v>719.29444127083082</v>
      </c>
      <c r="G94" s="11">
        <f>F94*ČSÚ!G95</f>
        <v>756.60453226075811</v>
      </c>
      <c r="H94" s="11">
        <f>G94*ČSÚ!H95</f>
        <v>778.01208943546601</v>
      </c>
      <c r="I94" s="11">
        <f>H94*ČSÚ!I95</f>
        <v>799.04900364833736</v>
      </c>
      <c r="J94" s="11">
        <f>I94*ČSÚ!J95</f>
        <v>811.73799795935281</v>
      </c>
      <c r="K94" s="11">
        <f>J94*ČSÚ!K95</f>
        <v>808.5946855426547</v>
      </c>
      <c r="L94" s="11">
        <f>K94*ČSÚ!L95</f>
        <v>803.74771600312874</v>
      </c>
      <c r="M94" s="11">
        <f>L94*ČSÚ!M95</f>
        <v>802.20532108124041</v>
      </c>
      <c r="N94" s="11">
        <f>M94*ČSÚ!N95</f>
        <v>800.07379892527501</v>
      </c>
      <c r="O94" s="11">
        <f>N94*ČSÚ!O95</f>
        <v>793.18634234321723</v>
      </c>
      <c r="P94" s="11">
        <f>O94*ČSÚ!P95</f>
        <v>781.85247072074117</v>
      </c>
      <c r="Q94" s="11">
        <f>P94*ČSÚ!Q95</f>
        <v>765.06039379711399</v>
      </c>
      <c r="R94" s="11">
        <f>Q94*ČSÚ!R95</f>
        <v>739.43400936557168</v>
      </c>
      <c r="S94" s="11">
        <f>R94*ČSÚ!S95</f>
        <v>710.01796321195309</v>
      </c>
      <c r="T94" s="11">
        <f>S94*ČSÚ!T95</f>
        <v>685.03792808578896</v>
      </c>
      <c r="U94" s="11">
        <f>T94*ČSÚ!U95</f>
        <v>667.59690085354271</v>
      </c>
      <c r="V94" s="11">
        <f>U94*ČSÚ!V95</f>
        <v>667.50196423524778</v>
      </c>
      <c r="W94" s="11">
        <f>V94*ČSÚ!W95</f>
        <v>687.88212512977702</v>
      </c>
      <c r="X94" s="12">
        <f>W94*ČSÚ!X95</f>
        <v>711.9192965810937</v>
      </c>
    </row>
    <row r="95" spans="1:24" x14ac:dyDescent="0.2">
      <c r="A95" s="15" t="s">
        <v>16</v>
      </c>
      <c r="B95" s="62">
        <f t="shared" si="9"/>
        <v>444.61225404022241</v>
      </c>
      <c r="C95" s="11">
        <f>B95*ČSÚ!C96</f>
        <v>450.17536275051015</v>
      </c>
      <c r="D95" s="11">
        <f>C95*ČSÚ!D96</f>
        <v>465.07742495041623</v>
      </c>
      <c r="E95" s="11">
        <f>D95*ČSÚ!E96</f>
        <v>487.90153836621545</v>
      </c>
      <c r="F95" s="11">
        <f>E95*ČSÚ!F96</f>
        <v>513.09381490979194</v>
      </c>
      <c r="G95" s="11">
        <f>F95*ČSÚ!G96</f>
        <v>545.61802285026965</v>
      </c>
      <c r="H95" s="11">
        <f>G95*ČSÚ!H96</f>
        <v>583.50863289470453</v>
      </c>
      <c r="I95" s="11">
        <f>H95*ČSÚ!I96</f>
        <v>612.64579895742702</v>
      </c>
      <c r="J95" s="11">
        <f>I95*ČSÚ!J96</f>
        <v>648.22203283675321</v>
      </c>
      <c r="K95" s="11">
        <f>J95*ČSÚ!K96</f>
        <v>698.50669585037883</v>
      </c>
      <c r="L95" s="11">
        <f>K95*ČSÚ!L96</f>
        <v>737.51146440723312</v>
      </c>
      <c r="M95" s="11">
        <f>L95*ČSÚ!M96</f>
        <v>760.75050582076096</v>
      </c>
      <c r="N95" s="11">
        <f>M95*ČSÚ!N96</f>
        <v>783.03521283951295</v>
      </c>
      <c r="O95" s="11">
        <f>N95*ČSÚ!O96</f>
        <v>797.7067594851253</v>
      </c>
      <c r="P95" s="11">
        <f>O95*ČSÚ!P96</f>
        <v>797.88809838783629</v>
      </c>
      <c r="Q95" s="11">
        <f>P95*ČSÚ!Q96</f>
        <v>796.19611421932063</v>
      </c>
      <c r="R95" s="11">
        <f>Q95*ČSÚ!R96</f>
        <v>797.25648576907167</v>
      </c>
      <c r="S95" s="11">
        <f>R95*ČSÚ!S96</f>
        <v>797.58381785616871</v>
      </c>
      <c r="T95" s="11">
        <f>S95*ČSÚ!T96</f>
        <v>793.31159624992563</v>
      </c>
      <c r="U95" s="11">
        <f>T95*ČSÚ!U96</f>
        <v>784.51358592771646</v>
      </c>
      <c r="V95" s="11">
        <f>U95*ČSÚ!V96</f>
        <v>769.80515679341704</v>
      </c>
      <c r="W95" s="11">
        <f>V95*ČSÚ!W96</f>
        <v>745.76084771022317</v>
      </c>
      <c r="X95" s="12">
        <f>W95*ČSÚ!X96</f>
        <v>717.93147322552693</v>
      </c>
    </row>
    <row r="96" spans="1:24" x14ac:dyDescent="0.2">
      <c r="A96" s="15" t="s">
        <v>17</v>
      </c>
      <c r="B96" s="62">
        <f t="shared" si="9"/>
        <v>237.34986528941798</v>
      </c>
      <c r="C96" s="11">
        <f>B96*ČSÚ!C97</f>
        <v>237.5244713335004</v>
      </c>
      <c r="D96" s="11">
        <f>C96*ČSÚ!D97</f>
        <v>236.35018420604467</v>
      </c>
      <c r="E96" s="11">
        <f>D96*ČSÚ!E97</f>
        <v>233.79749302636085</v>
      </c>
      <c r="F96" s="11">
        <f>E96*ČSÚ!F97</f>
        <v>232.13996522760661</v>
      </c>
      <c r="G96" s="11">
        <f>F96*ČSÚ!G97</f>
        <v>233.32285969526356</v>
      </c>
      <c r="H96" s="11">
        <f>G96*ČSÚ!H97</f>
        <v>238.36676105319378</v>
      </c>
      <c r="I96" s="11">
        <f>H96*ČSÚ!I97</f>
        <v>248.65130297365405</v>
      </c>
      <c r="J96" s="11">
        <f>I96*ČSÚ!J97</f>
        <v>263.08950135122996</v>
      </c>
      <c r="K96" s="11">
        <f>J96*ČSÚ!K97</f>
        <v>278.54213625252413</v>
      </c>
      <c r="L96" s="11">
        <f>K96*ČSÚ!L97</f>
        <v>298.21236785242888</v>
      </c>
      <c r="M96" s="11">
        <f>L96*ČSÚ!M97</f>
        <v>321.00091584524222</v>
      </c>
      <c r="N96" s="11">
        <f>M96*ČSÚ!N97</f>
        <v>338.74064400001038</v>
      </c>
      <c r="O96" s="11">
        <f>N96*ČSÚ!O97</f>
        <v>360.71641315382038</v>
      </c>
      <c r="P96" s="11">
        <f>O96*ČSÚ!P97</f>
        <v>391.38067743077386</v>
      </c>
      <c r="Q96" s="11">
        <f>P96*ČSÚ!Q97</f>
        <v>415.40991203259534</v>
      </c>
      <c r="R96" s="11">
        <f>Q96*ČSÚ!R97</f>
        <v>430.19363363824988</v>
      </c>
      <c r="S96" s="11">
        <f>R96*ČSÚ!S97</f>
        <v>443.87069721802987</v>
      </c>
      <c r="T96" s="11">
        <f>S96*ČSÚ!T97</f>
        <v>453.90562627265405</v>
      </c>
      <c r="U96" s="11">
        <f>T96*ČSÚ!U97</f>
        <v>456.81982574079024</v>
      </c>
      <c r="V96" s="11">
        <f>U96*ČSÚ!V97</f>
        <v>458.47120543940076</v>
      </c>
      <c r="W96" s="11">
        <f>V96*ČSÚ!W97</f>
        <v>461.20588038333949</v>
      </c>
      <c r="X96" s="12">
        <f>W96*ČSÚ!X97</f>
        <v>463.42288529517469</v>
      </c>
    </row>
    <row r="97" spans="1:24" x14ac:dyDescent="0.2">
      <c r="A97" s="15" t="s">
        <v>18</v>
      </c>
      <c r="B97" s="62">
        <f t="shared" si="9"/>
        <v>103.13750634500815</v>
      </c>
      <c r="C97" s="11">
        <f>B97*ČSÚ!C98</f>
        <v>106.21691832870681</v>
      </c>
      <c r="D97" s="11">
        <f>C97*ČSÚ!D98</f>
        <v>110.8754096741675</v>
      </c>
      <c r="E97" s="11">
        <f>D97*ČSÚ!E98</f>
        <v>115.23134775608848</v>
      </c>
      <c r="F97" s="11">
        <f>E97*ČSÚ!F98</f>
        <v>118.87994670133216</v>
      </c>
      <c r="G97" s="11">
        <f>F97*ČSÚ!G98</f>
        <v>121.15116846050695</v>
      </c>
      <c r="H97" s="11">
        <f>G97*ČSÚ!H98</f>
        <v>122.04086846835888</v>
      </c>
      <c r="I97" s="11">
        <f>H97*ČSÚ!I98</f>
        <v>122.17073151298322</v>
      </c>
      <c r="J97" s="11">
        <f>I97*ČSÚ!J98</f>
        <v>122.00356738107315</v>
      </c>
      <c r="K97" s="11">
        <f>J97*ČSÚ!K98</f>
        <v>122.45118042850176</v>
      </c>
      <c r="L97" s="11">
        <f>K97*ČSÚ!L98</f>
        <v>124.54971196876119</v>
      </c>
      <c r="M97" s="11">
        <f>L97*ČSÚ!M98</f>
        <v>128.79374678882502</v>
      </c>
      <c r="N97" s="11">
        <f>M97*ČSÚ!N98</f>
        <v>136.093707722815</v>
      </c>
      <c r="O97" s="11">
        <f>N97*ČSÚ!O98</f>
        <v>145.65521976372051</v>
      </c>
      <c r="P97" s="11">
        <f>O97*ČSÚ!P98</f>
        <v>155.51652202466309</v>
      </c>
      <c r="Q97" s="11">
        <f>P97*ČSÚ!Q98</f>
        <v>167.99166343910849</v>
      </c>
      <c r="R97" s="11">
        <f>Q97*ČSÚ!R98</f>
        <v>182.40093530540594</v>
      </c>
      <c r="S97" s="11">
        <f>R97*ČSÚ!S98</f>
        <v>193.62303649140154</v>
      </c>
      <c r="T97" s="11">
        <f>S97*ČSÚ!T98</f>
        <v>207.95908770487887</v>
      </c>
      <c r="U97" s="11">
        <f>T97*ČSÚ!U98</f>
        <v>227.85990853268467</v>
      </c>
      <c r="V97" s="11">
        <f>U97*ČSÚ!V98</f>
        <v>243.42136953958538</v>
      </c>
      <c r="W97" s="11">
        <f>V97*ČSÚ!W98</f>
        <v>253.08235114658615</v>
      </c>
      <c r="X97" s="12">
        <f>W97*ČSÚ!X98</f>
        <v>261.66712730930641</v>
      </c>
    </row>
    <row r="98" spans="1:24" x14ac:dyDescent="0.2">
      <c r="A98" s="15" t="s">
        <v>19</v>
      </c>
      <c r="B98" s="62">
        <f t="shared" si="9"/>
        <v>29.884911765687029</v>
      </c>
      <c r="C98" s="11">
        <f>B98*ČSÚ!C99</f>
        <v>33.017537030225171</v>
      </c>
      <c r="D98" s="11">
        <f>C98*ČSÚ!D99</f>
        <v>35.087902397878707</v>
      </c>
      <c r="E98" s="11">
        <f>D98*ČSÚ!E99</f>
        <v>36.508414652144005</v>
      </c>
      <c r="F98" s="11">
        <f>E98*ČSÚ!F99</f>
        <v>37.824783779263754</v>
      </c>
      <c r="G98" s="11">
        <f>F98*ČSÚ!G99</f>
        <v>39.372350648646623</v>
      </c>
      <c r="H98" s="11">
        <f>G98*ČSÚ!H99</f>
        <v>41.109458009434391</v>
      </c>
      <c r="I98" s="11">
        <f>H98*ČSÚ!I99</f>
        <v>43.229812078117789</v>
      </c>
      <c r="J98" s="11">
        <f>I98*ČSÚ!J99</f>
        <v>45.46264072411838</v>
      </c>
      <c r="K98" s="11">
        <f>J98*ČSÚ!K99</f>
        <v>47.343465600367011</v>
      </c>
      <c r="L98" s="11">
        <f>K98*ČSÚ!L99</f>
        <v>48.6098460264569</v>
      </c>
      <c r="M98" s="11">
        <f>L98*ČSÚ!M99</f>
        <v>49.305522115789174</v>
      </c>
      <c r="N98" s="11">
        <f>M98*ČSÚ!N99</f>
        <v>49.794994813373265</v>
      </c>
      <c r="O98" s="11">
        <f>N98*ČSÚ!O99</f>
        <v>50.282384648414443</v>
      </c>
      <c r="P98" s="11">
        <f>O98*ČSÚ!P99</f>
        <v>51.130109703379212</v>
      </c>
      <c r="Q98" s="11">
        <f>P98*ČSÚ!Q99</f>
        <v>52.775571112278904</v>
      </c>
      <c r="R98" s="11">
        <f>Q98*ČSÚ!R99</f>
        <v>55.40206077888967</v>
      </c>
      <c r="S98" s="11">
        <f>R98*ČSÚ!S99</f>
        <v>59.496968538252695</v>
      </c>
      <c r="T98" s="11">
        <f>S98*ČSÚ!T99</f>
        <v>64.568738830240974</v>
      </c>
      <c r="U98" s="11">
        <f>T98*ČSÚ!U99</f>
        <v>69.596769008828133</v>
      </c>
      <c r="V98" s="11">
        <f>U98*ČSÚ!V99</f>
        <v>76.009902778451092</v>
      </c>
      <c r="W98" s="11">
        <f>V98*ČSÚ!W99</f>
        <v>83.420727706128432</v>
      </c>
      <c r="X98" s="12">
        <f>W98*ČSÚ!X99</f>
        <v>89.081948097760517</v>
      </c>
    </row>
    <row r="99" spans="1:24" x14ac:dyDescent="0.2">
      <c r="A99" s="15" t="s">
        <v>20</v>
      </c>
      <c r="B99" s="62">
        <f t="shared" si="9"/>
        <v>3.6098624622609856</v>
      </c>
      <c r="C99" s="11">
        <f>B99*ČSÚ!C100</f>
        <v>3.4547216226879245</v>
      </c>
      <c r="D99" s="11">
        <f>C99*ČSÚ!D100</f>
        <v>3.8293299914131214</v>
      </c>
      <c r="E99" s="11">
        <f>D99*ČSÚ!E100</f>
        <v>4.7261197226037437</v>
      </c>
      <c r="F99" s="11">
        <f>E99*ČSÚ!F100</f>
        <v>5.6531808371256949</v>
      </c>
      <c r="G99" s="11">
        <f>F99*ČSÚ!G100</f>
        <v>6.4440207266566656</v>
      </c>
      <c r="H99" s="11">
        <f>G99*ČSÚ!H100</f>
        <v>7.0759358536981587</v>
      </c>
      <c r="I99" s="11">
        <f>H99*ČSÚ!I100</f>
        <v>7.5300066036680944</v>
      </c>
      <c r="J99" s="11">
        <f>I99*ČSÚ!J100</f>
        <v>7.9348863557246201</v>
      </c>
      <c r="K99" s="11">
        <f>J99*ČSÚ!K100</f>
        <v>8.3586857223632265</v>
      </c>
      <c r="L99" s="11">
        <f>K99*ČSÚ!L100</f>
        <v>8.8505957014973244</v>
      </c>
      <c r="M99" s="11">
        <f>L99*ČSÚ!M100</f>
        <v>9.3765609868791664</v>
      </c>
      <c r="N99" s="11">
        <f>M99*ČSÚ!N100</f>
        <v>9.9933404222549953</v>
      </c>
      <c r="O99" s="11">
        <f>N99*ČSÚ!O100</f>
        <v>10.636607318045737</v>
      </c>
      <c r="P99" s="11">
        <f>O99*ČSÚ!P100</f>
        <v>11.177708295093245</v>
      </c>
      <c r="Q99" s="11">
        <f>P99*ČSÚ!Q100</f>
        <v>11.567452355484107</v>
      </c>
      <c r="R99" s="11">
        <f>Q99*ČSÚ!R100</f>
        <v>11.82854303671682</v>
      </c>
      <c r="S99" s="11">
        <f>R99*ČSÚ!S100</f>
        <v>12.082065872116701</v>
      </c>
      <c r="T99" s="11">
        <f>S99*ČSÚ!T100</f>
        <v>12.377211859597159</v>
      </c>
      <c r="U99" s="11">
        <f>T99*ČSÚ!U100</f>
        <v>12.778307688737268</v>
      </c>
      <c r="V99" s="11">
        <f>U99*ČSÚ!V100</f>
        <v>13.398871047029512</v>
      </c>
      <c r="W99" s="11">
        <f>V99*ČSÚ!W100</f>
        <v>14.269173317805221</v>
      </c>
      <c r="X99" s="12">
        <f>W99*ČSÚ!X100</f>
        <v>15.551923186470288</v>
      </c>
    </row>
    <row r="100" spans="1:24" x14ac:dyDescent="0.2">
      <c r="A100" s="15" t="s">
        <v>21</v>
      </c>
      <c r="B100" s="63">
        <f t="shared" si="9"/>
        <v>1.3032786885245902</v>
      </c>
      <c r="C100" s="48">
        <f>B100*ČSÚ!C101</f>
        <v>1.3064658203310808</v>
      </c>
      <c r="D100" s="48">
        <f>C100*ČSÚ!D101</f>
        <v>1.3089123342203401</v>
      </c>
      <c r="E100" s="48">
        <f>D100*ČSÚ!E101</f>
        <v>1.3109957219979402</v>
      </c>
      <c r="F100" s="48">
        <f>E100*ČSÚ!F101</f>
        <v>1.3127952967806891</v>
      </c>
      <c r="G100" s="48">
        <f>F100*ČSÚ!G101</f>
        <v>1.3143009180787668</v>
      </c>
      <c r="H100" s="48">
        <f>G100*ČSÚ!H101</f>
        <v>1.3155035318834054</v>
      </c>
      <c r="I100" s="48">
        <f>H100*ČSÚ!I101</f>
        <v>1.3163973436289929</v>
      </c>
      <c r="J100" s="48">
        <f>I100*ČSÚ!J101</f>
        <v>1.316984164117283</v>
      </c>
      <c r="K100" s="48">
        <f>J100*ČSÚ!K101</f>
        <v>1.3172729266369272</v>
      </c>
      <c r="L100" s="48">
        <f>K100*ČSÚ!L101</f>
        <v>1.3172792040830064</v>
      </c>
      <c r="M100" s="48">
        <f>L100*ČSÚ!M101</f>
        <v>1.3170235188753949</v>
      </c>
      <c r="N100" s="48">
        <f>M100*ČSÚ!N101</f>
        <v>1.3165302564777084</v>
      </c>
      <c r="O100" s="48">
        <f>N100*ČSÚ!O101</f>
        <v>1.3158289933185892</v>
      </c>
      <c r="P100" s="48">
        <f>O100*ČSÚ!P101</f>
        <v>1.3149549796721745</v>
      </c>
      <c r="Q100" s="48">
        <f>P100*ČSÚ!Q101</f>
        <v>1.3139484153373948</v>
      </c>
      <c r="R100" s="48">
        <f>Q100*ČSÚ!R101</f>
        <v>1.3128527595563371</v>
      </c>
      <c r="S100" s="48">
        <f>R100*ČSÚ!S101</f>
        <v>1.3117127994923738</v>
      </c>
      <c r="T100" s="48">
        <f>S100*ČSÚ!T101</f>
        <v>1.310571149346774</v>
      </c>
      <c r="U100" s="48">
        <f>T100*ČSÚ!U101</f>
        <v>1.3094631801137915</v>
      </c>
      <c r="V100" s="48">
        <f>U100*ČSÚ!V101</f>
        <v>1.3084131565369248</v>
      </c>
      <c r="W100" s="48">
        <f>V100*ČSÚ!W101</f>
        <v>1.3074335127882155</v>
      </c>
      <c r="X100" s="64">
        <f>W100*ČSÚ!X101</f>
        <v>1.3065270254303525</v>
      </c>
    </row>
    <row r="101" spans="1:24" x14ac:dyDescent="0.2">
      <c r="A101" s="16" t="s">
        <v>24</v>
      </c>
      <c r="B101" s="18">
        <f>SUM(B80:B100)</f>
        <v>15723.852932213034</v>
      </c>
      <c r="C101" s="18">
        <f>SUM(C80:C100)</f>
        <v>15768.35916006719</v>
      </c>
      <c r="D101" s="18">
        <f t="shared" ref="D101:X101" si="10">SUM(D80:D100)</f>
        <v>15837.370181847764</v>
      </c>
      <c r="E101" s="18">
        <f t="shared" si="10"/>
        <v>15922.637057168944</v>
      </c>
      <c r="F101" s="18">
        <f t="shared" si="10"/>
        <v>16020.654879348394</v>
      </c>
      <c r="G101" s="18">
        <f t="shared" si="10"/>
        <v>16118.190245710242</v>
      </c>
      <c r="H101" s="18">
        <f t="shared" si="10"/>
        <v>16207.705235562093</v>
      </c>
      <c r="I101" s="18">
        <f t="shared" si="10"/>
        <v>16287.059970682805</v>
      </c>
      <c r="J101" s="18">
        <f t="shared" si="10"/>
        <v>16356.412396481166</v>
      </c>
      <c r="K101" s="18">
        <f t="shared" si="10"/>
        <v>16420.909166992376</v>
      </c>
      <c r="L101" s="18">
        <f t="shared" si="10"/>
        <v>16474.770263665545</v>
      </c>
      <c r="M101" s="18">
        <f t="shared" si="10"/>
        <v>16511.459489114583</v>
      </c>
      <c r="N101" s="18">
        <f t="shared" si="10"/>
        <v>16535.684013073584</v>
      </c>
      <c r="O101" s="18">
        <f t="shared" si="10"/>
        <v>16543.733681208298</v>
      </c>
      <c r="P101" s="18">
        <f t="shared" si="10"/>
        <v>16526.097760873108</v>
      </c>
      <c r="Q101" s="18">
        <f t="shared" si="10"/>
        <v>16485.59286716874</v>
      </c>
      <c r="R101" s="18">
        <f t="shared" si="10"/>
        <v>16428.908517856187</v>
      </c>
      <c r="S101" s="18">
        <f t="shared" si="10"/>
        <v>16364.303901753132</v>
      </c>
      <c r="T101" s="18">
        <f t="shared" si="10"/>
        <v>16306.406370694889</v>
      </c>
      <c r="U101" s="18">
        <f t="shared" si="10"/>
        <v>16251.91301173443</v>
      </c>
      <c r="V101" s="18">
        <f t="shared" si="10"/>
        <v>16192.694560994687</v>
      </c>
      <c r="W101" s="18">
        <f t="shared" si="10"/>
        <v>16124.663559812174</v>
      </c>
      <c r="X101" s="18">
        <f t="shared" si="10"/>
        <v>16047.147609485324</v>
      </c>
    </row>
    <row r="102" spans="1:24" x14ac:dyDescent="0.2">
      <c r="A102" s="14" t="s">
        <v>24</v>
      </c>
      <c r="B102" s="25">
        <f>B77+B101</f>
        <v>27499.6771518592</v>
      </c>
      <c r="C102" s="25">
        <f>C77+C101</f>
        <v>27601.878415411797</v>
      </c>
      <c r="D102" s="25">
        <f t="shared" ref="D102:X102" si="11">D77+D101</f>
        <v>27713.911343304462</v>
      </c>
      <c r="E102" s="25">
        <f t="shared" si="11"/>
        <v>27838.820946578588</v>
      </c>
      <c r="F102" s="25">
        <f t="shared" si="11"/>
        <v>27971.20355049405</v>
      </c>
      <c r="G102" s="25">
        <f t="shared" si="11"/>
        <v>28090.620351189536</v>
      </c>
      <c r="H102" s="25">
        <f t="shared" si="11"/>
        <v>28190.077286397252</v>
      </c>
      <c r="I102" s="25">
        <f t="shared" si="11"/>
        <v>28269.782445068955</v>
      </c>
      <c r="J102" s="25">
        <f t="shared" si="11"/>
        <v>28334.325818487523</v>
      </c>
      <c r="K102" s="25">
        <f t="shared" si="11"/>
        <v>28385.93300287101</v>
      </c>
      <c r="L102" s="25">
        <f t="shared" si="11"/>
        <v>28415.582318060664</v>
      </c>
      <c r="M102" s="25">
        <f t="shared" si="11"/>
        <v>28420.538229768947</v>
      </c>
      <c r="N102" s="25">
        <f t="shared" si="11"/>
        <v>28409.112581779918</v>
      </c>
      <c r="O102" s="25">
        <f t="shared" si="11"/>
        <v>28381.811246785455</v>
      </c>
      <c r="P102" s="25">
        <f t="shared" si="11"/>
        <v>28329.128376017339</v>
      </c>
      <c r="Q102" s="25">
        <f t="shared" si="11"/>
        <v>28252.935387460206</v>
      </c>
      <c r="R102" s="25">
        <f t="shared" si="11"/>
        <v>28161.334555818714</v>
      </c>
      <c r="S102" s="25">
        <f t="shared" si="11"/>
        <v>28064.360642399952</v>
      </c>
      <c r="T102" s="25">
        <f t="shared" si="11"/>
        <v>27978.18795030372</v>
      </c>
      <c r="U102" s="25">
        <f t="shared" si="11"/>
        <v>27900.215182703698</v>
      </c>
      <c r="V102" s="25">
        <f t="shared" si="11"/>
        <v>27824.556840164645</v>
      </c>
      <c r="W102" s="25">
        <f t="shared" si="11"/>
        <v>27749.28459726007</v>
      </c>
      <c r="X102" s="25">
        <f t="shared" si="11"/>
        <v>27673.523080751576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1465.3351068428647</v>
      </c>
      <c r="C107" s="60">
        <f>C56/C$102*$B$102</f>
        <v>1470.0680881851767</v>
      </c>
      <c r="D107" s="60">
        <f t="shared" ref="D107:X107" si="12">D56/D$102*$B$102</f>
        <v>1464.8997763382331</v>
      </c>
      <c r="E107" s="60">
        <f t="shared" si="12"/>
        <v>1450.2421430043867</v>
      </c>
      <c r="F107" s="60">
        <f t="shared" si="12"/>
        <v>1426.0646665121672</v>
      </c>
      <c r="G107" s="60">
        <f t="shared" si="12"/>
        <v>1397.059251993061</v>
      </c>
      <c r="H107" s="60">
        <f t="shared" si="12"/>
        <v>1367.7257927807811</v>
      </c>
      <c r="I107" s="60">
        <f t="shared" si="12"/>
        <v>1339.4894835595683</v>
      </c>
      <c r="J107" s="60">
        <f t="shared" si="12"/>
        <v>1312.5661927101326</v>
      </c>
      <c r="K107" s="60">
        <f t="shared" si="12"/>
        <v>1287.4043417435967</v>
      </c>
      <c r="L107" s="60">
        <f t="shared" si="12"/>
        <v>1265.0601629894227</v>
      </c>
      <c r="M107" s="60">
        <f t="shared" si="12"/>
        <v>1246.3309252207721</v>
      </c>
      <c r="N107" s="60">
        <f t="shared" si="12"/>
        <v>1231.4703776135098</v>
      </c>
      <c r="O107" s="60">
        <f t="shared" si="12"/>
        <v>1220.9586529672029</v>
      </c>
      <c r="P107" s="60">
        <f t="shared" si="12"/>
        <v>1215.5844518802414</v>
      </c>
      <c r="Q107" s="60">
        <f t="shared" si="12"/>
        <v>1215.5404939290888</v>
      </c>
      <c r="R107" s="60">
        <f t="shared" si="12"/>
        <v>1220.6448829981807</v>
      </c>
      <c r="S107" s="60">
        <f t="shared" si="12"/>
        <v>1230.493969213541</v>
      </c>
      <c r="T107" s="60">
        <f t="shared" si="12"/>
        <v>1244.1764069990841</v>
      </c>
      <c r="U107" s="60">
        <f t="shared" si="12"/>
        <v>1261.2600236325554</v>
      </c>
      <c r="V107" s="60">
        <f t="shared" si="12"/>
        <v>1281.107837493684</v>
      </c>
      <c r="W107" s="60">
        <f t="shared" si="12"/>
        <v>1302.6127121044797</v>
      </c>
      <c r="X107" s="61">
        <f t="shared" si="12"/>
        <v>1324.4569050216842</v>
      </c>
    </row>
    <row r="108" spans="1:24" x14ac:dyDescent="0.2">
      <c r="A108" s="15" t="s">
        <v>2</v>
      </c>
      <c r="B108" s="62">
        <f t="shared" ref="B108:C127" si="13">B57/B$102*$B$102</f>
        <v>1741.4406433052577</v>
      </c>
      <c r="C108" s="11">
        <f t="shared" si="13"/>
        <v>1703.2580256337326</v>
      </c>
      <c r="D108" s="11">
        <f t="shared" ref="D108:X108" si="14">D57/D$102*$B$102</f>
        <v>1673.8571156602488</v>
      </c>
      <c r="E108" s="11">
        <f t="shared" si="14"/>
        <v>1663.539091104218</v>
      </c>
      <c r="F108" s="11">
        <f t="shared" si="14"/>
        <v>1672.7266004068101</v>
      </c>
      <c r="G108" s="11">
        <f t="shared" si="14"/>
        <v>1684.2266931925797</v>
      </c>
      <c r="H108" s="11">
        <f t="shared" si="14"/>
        <v>1689.3091967200523</v>
      </c>
      <c r="I108" s="11">
        <f t="shared" si="14"/>
        <v>1684.7206880756498</v>
      </c>
      <c r="J108" s="11">
        <f t="shared" si="14"/>
        <v>1671.7031732641906</v>
      </c>
      <c r="K108" s="11">
        <f t="shared" si="14"/>
        <v>1648.9138620185638</v>
      </c>
      <c r="L108" s="11">
        <f t="shared" si="14"/>
        <v>1620.9329277514253</v>
      </c>
      <c r="M108" s="11">
        <f t="shared" si="14"/>
        <v>1592.6055446722919</v>
      </c>
      <c r="N108" s="11">
        <f t="shared" si="14"/>
        <v>1565.1359975218779</v>
      </c>
      <c r="O108" s="11">
        <f t="shared" si="14"/>
        <v>1539.0341513242706</v>
      </c>
      <c r="P108" s="11">
        <f t="shared" si="14"/>
        <v>1515.4615247121203</v>
      </c>
      <c r="Q108" s="11">
        <f t="shared" si="14"/>
        <v>1495.0793761788364</v>
      </c>
      <c r="R108" s="11">
        <f t="shared" si="14"/>
        <v>1478.3012775143975</v>
      </c>
      <c r="S108" s="11">
        <f t="shared" si="14"/>
        <v>1465.3943971282729</v>
      </c>
      <c r="T108" s="11">
        <f t="shared" si="14"/>
        <v>1456.16497616322</v>
      </c>
      <c r="U108" s="11">
        <f t="shared" si="14"/>
        <v>1451.2507902629309</v>
      </c>
      <c r="V108" s="11">
        <f t="shared" si="14"/>
        <v>1451.2985131289181</v>
      </c>
      <c r="W108" s="11">
        <f t="shared" si="14"/>
        <v>1456.6013846543262</v>
      </c>
      <c r="X108" s="12">
        <f t="shared" si="14"/>
        <v>1467.2251082602713</v>
      </c>
    </row>
    <row r="109" spans="1:24" x14ac:dyDescent="0.2">
      <c r="A109" s="15" t="s">
        <v>3</v>
      </c>
      <c r="B109" s="62">
        <f t="shared" si="13"/>
        <v>1286.2680904064646</v>
      </c>
      <c r="C109" s="11">
        <f t="shared" si="13"/>
        <v>1343.0822112682399</v>
      </c>
      <c r="D109" s="11">
        <f t="shared" ref="D109:X109" si="15">D58/D$102*$B$102</f>
        <v>1385.7535122939232</v>
      </c>
      <c r="E109" s="11">
        <f t="shared" si="15"/>
        <v>1401.4936404495486</v>
      </c>
      <c r="F109" s="11">
        <f t="shared" si="15"/>
        <v>1387.2180367764383</v>
      </c>
      <c r="G109" s="11">
        <f t="shared" si="15"/>
        <v>1357.1300052146523</v>
      </c>
      <c r="H109" s="11">
        <f t="shared" si="15"/>
        <v>1327.4022227032581</v>
      </c>
      <c r="I109" s="11">
        <f t="shared" si="15"/>
        <v>1305.9701043668545</v>
      </c>
      <c r="J109" s="11">
        <f t="shared" si="15"/>
        <v>1300.8389494521407</v>
      </c>
      <c r="K109" s="11">
        <f t="shared" si="15"/>
        <v>1311.7774679093195</v>
      </c>
      <c r="L109" s="11">
        <f t="shared" si="15"/>
        <v>1324.9668342899436</v>
      </c>
      <c r="M109" s="11">
        <f t="shared" si="15"/>
        <v>1333.3976177306781</v>
      </c>
      <c r="N109" s="11">
        <f t="shared" si="15"/>
        <v>1334.0846075594459</v>
      </c>
      <c r="O109" s="11">
        <f t="shared" si="15"/>
        <v>1328.1353615687813</v>
      </c>
      <c r="P109" s="11">
        <f t="shared" si="15"/>
        <v>1314.9785465266516</v>
      </c>
      <c r="Q109" s="11">
        <f t="shared" si="15"/>
        <v>1297.6601428781109</v>
      </c>
      <c r="R109" s="11">
        <f t="shared" si="15"/>
        <v>1279.5211125366811</v>
      </c>
      <c r="S109" s="11">
        <f t="shared" si="15"/>
        <v>1261.4664586638032</v>
      </c>
      <c r="T109" s="11">
        <f t="shared" si="15"/>
        <v>1243.2269127184484</v>
      </c>
      <c r="U109" s="11">
        <f t="shared" si="15"/>
        <v>1225.4950453446204</v>
      </c>
      <c r="V109" s="11">
        <f t="shared" si="15"/>
        <v>1209.1986743685288</v>
      </c>
      <c r="W109" s="11">
        <f t="shared" si="15"/>
        <v>1195.127530419652</v>
      </c>
      <c r="X109" s="12">
        <f t="shared" si="15"/>
        <v>1183.9659353173861</v>
      </c>
    </row>
    <row r="110" spans="1:24" x14ac:dyDescent="0.2">
      <c r="A110" s="15" t="s">
        <v>4</v>
      </c>
      <c r="B110" s="62">
        <f t="shared" si="13"/>
        <v>769.43627120092287</v>
      </c>
      <c r="C110" s="11">
        <f t="shared" si="13"/>
        <v>778.37515916835821</v>
      </c>
      <c r="D110" s="11">
        <f t="shared" ref="D110:X110" si="16">D59/D$102*$B$102</f>
        <v>791.82408199782685</v>
      </c>
      <c r="E110" s="11">
        <f t="shared" si="16"/>
        <v>812.10614822422656</v>
      </c>
      <c r="F110" s="11">
        <f t="shared" si="16"/>
        <v>843.01835680722559</v>
      </c>
      <c r="G110" s="11">
        <f t="shared" si="16"/>
        <v>882.75253356655037</v>
      </c>
      <c r="H110" s="11">
        <f t="shared" si="16"/>
        <v>921.16449052416999</v>
      </c>
      <c r="I110" s="11">
        <f t="shared" si="16"/>
        <v>950.98344956814969</v>
      </c>
      <c r="J110" s="11">
        <f t="shared" si="16"/>
        <v>963.76279310366726</v>
      </c>
      <c r="K110" s="11">
        <f t="shared" si="16"/>
        <v>956.80219522870811</v>
      </c>
      <c r="L110" s="11">
        <f t="shared" si="16"/>
        <v>939.26121203669152</v>
      </c>
      <c r="M110" s="11">
        <f t="shared" si="16"/>
        <v>921.98728121881993</v>
      </c>
      <c r="N110" s="11">
        <f t="shared" si="16"/>
        <v>910.19266774839264</v>
      </c>
      <c r="O110" s="11">
        <f t="shared" si="16"/>
        <v>909.5997142086901</v>
      </c>
      <c r="P110" s="11">
        <f t="shared" si="16"/>
        <v>920.53920492244379</v>
      </c>
      <c r="Q110" s="11">
        <f t="shared" si="16"/>
        <v>933.17721283847686</v>
      </c>
      <c r="R110" s="11">
        <f t="shared" si="16"/>
        <v>942.27566810710971</v>
      </c>
      <c r="S110" s="11">
        <f t="shared" si="16"/>
        <v>945.64682844172694</v>
      </c>
      <c r="T110" s="11">
        <f t="shared" si="16"/>
        <v>943.49196861822395</v>
      </c>
      <c r="U110" s="11">
        <f t="shared" si="16"/>
        <v>935.14796121967618</v>
      </c>
      <c r="V110" s="11">
        <f t="shared" si="16"/>
        <v>923.02686303563678</v>
      </c>
      <c r="W110" s="11">
        <f t="shared" si="16"/>
        <v>909.82621361745908</v>
      </c>
      <c r="X110" s="12">
        <f t="shared" si="16"/>
        <v>896.53919522920944</v>
      </c>
    </row>
    <row r="111" spans="1:24" x14ac:dyDescent="0.2">
      <c r="A111" s="15" t="s">
        <v>5</v>
      </c>
      <c r="B111" s="62">
        <f t="shared" si="13"/>
        <v>471.35764125554238</v>
      </c>
      <c r="C111" s="11">
        <f t="shared" si="13"/>
        <v>450.1894764577047</v>
      </c>
      <c r="D111" s="11">
        <f t="shared" ref="D111:X111" si="17">D60/D$102*$B$102</f>
        <v>439.0191531999962</v>
      </c>
      <c r="E111" s="11">
        <f t="shared" si="17"/>
        <v>435.44741536520633</v>
      </c>
      <c r="F111" s="11">
        <f t="shared" si="17"/>
        <v>434.8225665642438</v>
      </c>
      <c r="G111" s="11">
        <f t="shared" si="17"/>
        <v>435.77320484460324</v>
      </c>
      <c r="H111" s="11">
        <f t="shared" si="17"/>
        <v>439.9634160231418</v>
      </c>
      <c r="I111" s="11">
        <f t="shared" si="17"/>
        <v>447.8116769977085</v>
      </c>
      <c r="J111" s="11">
        <f t="shared" si="17"/>
        <v>459.83319196602542</v>
      </c>
      <c r="K111" s="11">
        <f t="shared" si="17"/>
        <v>478.07004637870006</v>
      </c>
      <c r="L111" s="11">
        <f t="shared" si="17"/>
        <v>501.4237547126923</v>
      </c>
      <c r="M111" s="11">
        <f t="shared" si="17"/>
        <v>524.27698757839289</v>
      </c>
      <c r="N111" s="11">
        <f t="shared" si="17"/>
        <v>542.45075088882015</v>
      </c>
      <c r="O111" s="11">
        <f t="shared" si="17"/>
        <v>551.27331111256501</v>
      </c>
      <c r="P111" s="11">
        <f t="shared" si="17"/>
        <v>549.37713405806255</v>
      </c>
      <c r="Q111" s="11">
        <f t="shared" si="17"/>
        <v>541.57809934067814</v>
      </c>
      <c r="R111" s="11">
        <f t="shared" si="17"/>
        <v>533.71008730884773</v>
      </c>
      <c r="S111" s="11">
        <f t="shared" si="17"/>
        <v>528.6816752380488</v>
      </c>
      <c r="T111" s="11">
        <f t="shared" si="17"/>
        <v>529.46840343094868</v>
      </c>
      <c r="U111" s="11">
        <f t="shared" si="17"/>
        <v>536.16878848557656</v>
      </c>
      <c r="V111" s="11">
        <f t="shared" si="17"/>
        <v>543.3593686453728</v>
      </c>
      <c r="W111" s="11">
        <f t="shared" si="17"/>
        <v>548.24798240400742</v>
      </c>
      <c r="X111" s="12">
        <f t="shared" si="17"/>
        <v>549.79717909448277</v>
      </c>
    </row>
    <row r="112" spans="1:24" x14ac:dyDescent="0.2">
      <c r="A112" s="15" t="s">
        <v>6</v>
      </c>
      <c r="B112" s="62">
        <f t="shared" si="13"/>
        <v>602.90421451059103</v>
      </c>
      <c r="C112" s="11">
        <f t="shared" si="13"/>
        <v>588.82781318016646</v>
      </c>
      <c r="D112" s="11">
        <f t="shared" ref="D112:X112" si="18">D61/D$102*$B$102</f>
        <v>563.65881509248572</v>
      </c>
      <c r="E112" s="11">
        <f t="shared" si="18"/>
        <v>531.47264005205102</v>
      </c>
      <c r="F112" s="11">
        <f t="shared" si="18"/>
        <v>500.34672179014115</v>
      </c>
      <c r="G112" s="11">
        <f t="shared" si="18"/>
        <v>473.19811073014597</v>
      </c>
      <c r="H112" s="11">
        <f t="shared" si="18"/>
        <v>452.07631153657292</v>
      </c>
      <c r="I112" s="11">
        <f t="shared" si="18"/>
        <v>441.84915754296395</v>
      </c>
      <c r="J112" s="11">
        <f t="shared" si="18"/>
        <v>439.28330589462286</v>
      </c>
      <c r="K112" s="11">
        <f t="shared" si="18"/>
        <v>439.81858196796554</v>
      </c>
      <c r="L112" s="11">
        <f t="shared" si="18"/>
        <v>442.0035806058716</v>
      </c>
      <c r="M112" s="11">
        <f t="shared" si="18"/>
        <v>447.39178068830785</v>
      </c>
      <c r="N112" s="11">
        <f t="shared" si="18"/>
        <v>456.2934550143699</v>
      </c>
      <c r="O112" s="11">
        <f t="shared" si="18"/>
        <v>469.30738926350273</v>
      </c>
      <c r="P112" s="11">
        <f t="shared" si="18"/>
        <v>488.65666490287697</v>
      </c>
      <c r="Q112" s="11">
        <f t="shared" si="18"/>
        <v>513.17961072020853</v>
      </c>
      <c r="R112" s="11">
        <f t="shared" si="18"/>
        <v>537.24302928007603</v>
      </c>
      <c r="S112" s="11">
        <f t="shared" si="18"/>
        <v>556.68014057472624</v>
      </c>
      <c r="T112" s="11">
        <f t="shared" si="18"/>
        <v>566.51399804501341</v>
      </c>
      <c r="U112" s="11">
        <f t="shared" si="18"/>
        <v>565.17972988232407</v>
      </c>
      <c r="V112" s="11">
        <f t="shared" si="18"/>
        <v>557.54041929221637</v>
      </c>
      <c r="W112" s="11">
        <f t="shared" si="18"/>
        <v>549.53751025624092</v>
      </c>
      <c r="X112" s="12">
        <f t="shared" si="18"/>
        <v>544.24409869517319</v>
      </c>
    </row>
    <row r="113" spans="1:24" x14ac:dyDescent="0.2">
      <c r="A113" s="15" t="s">
        <v>7</v>
      </c>
      <c r="B113" s="62">
        <f t="shared" si="13"/>
        <v>591.83975500487361</v>
      </c>
      <c r="C113" s="11">
        <f t="shared" si="13"/>
        <v>586.31625001443308</v>
      </c>
      <c r="D113" s="11">
        <f t="shared" ref="D113:X113" si="19">D62/D$102*$B$102</f>
        <v>578.24003881901569</v>
      </c>
      <c r="E113" s="11">
        <f t="shared" si="19"/>
        <v>572.09536647019058</v>
      </c>
      <c r="F113" s="11">
        <f t="shared" si="19"/>
        <v>564.61558744533659</v>
      </c>
      <c r="G113" s="11">
        <f t="shared" si="19"/>
        <v>554.74988421584692</v>
      </c>
      <c r="H113" s="11">
        <f t="shared" si="19"/>
        <v>541.19557725775496</v>
      </c>
      <c r="I113" s="11">
        <f t="shared" si="19"/>
        <v>519.93756667785442</v>
      </c>
      <c r="J113" s="11">
        <f t="shared" si="19"/>
        <v>492.40649811061979</v>
      </c>
      <c r="K113" s="11">
        <f t="shared" si="19"/>
        <v>466.01348605536936</v>
      </c>
      <c r="L113" s="11">
        <f t="shared" si="19"/>
        <v>443.15478148592649</v>
      </c>
      <c r="M113" s="11">
        <f t="shared" si="19"/>
        <v>425.61562428992931</v>
      </c>
      <c r="N113" s="11">
        <f t="shared" si="19"/>
        <v>417.70512205570719</v>
      </c>
      <c r="O113" s="11">
        <f t="shared" si="19"/>
        <v>416.66660098406828</v>
      </c>
      <c r="P113" s="11">
        <f t="shared" si="19"/>
        <v>418.6123182635007</v>
      </c>
      <c r="Q113" s="11">
        <f t="shared" si="19"/>
        <v>422.10853410096655</v>
      </c>
      <c r="R113" s="11">
        <f t="shared" si="19"/>
        <v>428.43182476750104</v>
      </c>
      <c r="S113" s="11">
        <f t="shared" si="19"/>
        <v>437.8564978950634</v>
      </c>
      <c r="T113" s="11">
        <f t="shared" si="19"/>
        <v>450.69931237497485</v>
      </c>
      <c r="U113" s="11">
        <f t="shared" si="19"/>
        <v>468.88307350962839</v>
      </c>
      <c r="V113" s="11">
        <f t="shared" si="19"/>
        <v>491.42459823628292</v>
      </c>
      <c r="W113" s="11">
        <f t="shared" si="19"/>
        <v>513.26800534923655</v>
      </c>
      <c r="X113" s="12">
        <f t="shared" si="19"/>
        <v>530.75383306626134</v>
      </c>
    </row>
    <row r="114" spans="1:24" x14ac:dyDescent="0.2">
      <c r="A114" s="15" t="s">
        <v>8</v>
      </c>
      <c r="B114" s="62">
        <f t="shared" si="13"/>
        <v>722.94767414403782</v>
      </c>
      <c r="C114" s="11">
        <f t="shared" si="13"/>
        <v>695.2596890318224</v>
      </c>
      <c r="D114" s="11">
        <f t="shared" ref="D114:X114" si="20">D63/D$102*$B$102</f>
        <v>675.59362671796873</v>
      </c>
      <c r="E114" s="11">
        <f t="shared" si="20"/>
        <v>665.68915758805724</v>
      </c>
      <c r="F114" s="11">
        <f t="shared" si="20"/>
        <v>657.98359325048</v>
      </c>
      <c r="G114" s="11">
        <f t="shared" si="20"/>
        <v>651.33931641605079</v>
      </c>
      <c r="H114" s="11">
        <f t="shared" si="20"/>
        <v>644.53365586278471</v>
      </c>
      <c r="I114" s="11">
        <f t="shared" si="20"/>
        <v>637.12512043669449</v>
      </c>
      <c r="J114" s="11">
        <f t="shared" si="20"/>
        <v>631.85469607159121</v>
      </c>
      <c r="K114" s="11">
        <f t="shared" si="20"/>
        <v>625.54802267085779</v>
      </c>
      <c r="L114" s="11">
        <f t="shared" si="20"/>
        <v>616.79278148720232</v>
      </c>
      <c r="M114" s="11">
        <f t="shared" si="20"/>
        <v>604.04703886682705</v>
      </c>
      <c r="N114" s="11">
        <f t="shared" si="20"/>
        <v>582.70930869580047</v>
      </c>
      <c r="O114" s="11">
        <f t="shared" si="20"/>
        <v>554.36211810263433</v>
      </c>
      <c r="P114" s="11">
        <f t="shared" si="20"/>
        <v>527.3118930276637</v>
      </c>
      <c r="Q114" s="11">
        <f t="shared" si="20"/>
        <v>503.99644275219441</v>
      </c>
      <c r="R114" s="11">
        <f t="shared" si="20"/>
        <v>486.259178860617</v>
      </c>
      <c r="S114" s="11">
        <f t="shared" si="20"/>
        <v>478.93587834149116</v>
      </c>
      <c r="T114" s="11">
        <f t="shared" si="20"/>
        <v>478.78885887952248</v>
      </c>
      <c r="U114" s="11">
        <f t="shared" si="20"/>
        <v>481.41776350246585</v>
      </c>
      <c r="V114" s="11">
        <f t="shared" si="20"/>
        <v>485.35174794113067</v>
      </c>
      <c r="W114" s="11">
        <f t="shared" si="20"/>
        <v>492.17400994187619</v>
      </c>
      <c r="X114" s="12">
        <f t="shared" si="20"/>
        <v>502.36040429537331</v>
      </c>
    </row>
    <row r="115" spans="1:24" x14ac:dyDescent="0.2">
      <c r="A115" s="15" t="s">
        <v>9</v>
      </c>
      <c r="B115" s="62">
        <f t="shared" si="13"/>
        <v>786.73709147729244</v>
      </c>
      <c r="C115" s="11">
        <f t="shared" si="13"/>
        <v>777.79488113703428</v>
      </c>
      <c r="D115" s="11">
        <f t="shared" ref="D115:X115" si="21">D64/D$102*$B$102</f>
        <v>755.8796985564652</v>
      </c>
      <c r="E115" s="11">
        <f t="shared" si="21"/>
        <v>726.12565134999318</v>
      </c>
      <c r="F115" s="11">
        <f t="shared" si="21"/>
        <v>695.46841908810632</v>
      </c>
      <c r="G115" s="11">
        <f t="shared" si="21"/>
        <v>667.06967118359</v>
      </c>
      <c r="H115" s="11">
        <f t="shared" si="21"/>
        <v>641.37089265384748</v>
      </c>
      <c r="I115" s="11">
        <f t="shared" si="21"/>
        <v>624.47850934861299</v>
      </c>
      <c r="J115" s="11">
        <f t="shared" si="21"/>
        <v>616.82776274379637</v>
      </c>
      <c r="K115" s="11">
        <f t="shared" si="21"/>
        <v>611.57467447950376</v>
      </c>
      <c r="L115" s="11">
        <f t="shared" si="21"/>
        <v>607.43783935419685</v>
      </c>
      <c r="M115" s="11">
        <f t="shared" si="21"/>
        <v>603.20765970907519</v>
      </c>
      <c r="N115" s="11">
        <f t="shared" si="21"/>
        <v>598.3091003576659</v>
      </c>
      <c r="O115" s="11">
        <f t="shared" si="21"/>
        <v>595.37224955089937</v>
      </c>
      <c r="P115" s="11">
        <f t="shared" si="21"/>
        <v>591.69702620575401</v>
      </c>
      <c r="Q115" s="11">
        <f t="shared" si="21"/>
        <v>585.73185799962391</v>
      </c>
      <c r="R115" s="11">
        <f t="shared" si="21"/>
        <v>575.77995304451497</v>
      </c>
      <c r="S115" s="11">
        <f t="shared" si="21"/>
        <v>557.43324146092232</v>
      </c>
      <c r="T115" s="11">
        <f t="shared" si="21"/>
        <v>531.84786343901703</v>
      </c>
      <c r="U115" s="11">
        <f t="shared" si="21"/>
        <v>506.78781831074275</v>
      </c>
      <c r="V115" s="11">
        <f t="shared" si="21"/>
        <v>484.78472371693647</v>
      </c>
      <c r="W115" s="11">
        <f t="shared" si="21"/>
        <v>467.79943306791944</v>
      </c>
      <c r="X115" s="12">
        <f t="shared" si="21"/>
        <v>460.5845624784576</v>
      </c>
    </row>
    <row r="116" spans="1:24" x14ac:dyDescent="0.2">
      <c r="A116" s="15" t="s">
        <v>10</v>
      </c>
      <c r="B116" s="62">
        <f t="shared" si="13"/>
        <v>601.35374397192186</v>
      </c>
      <c r="C116" s="11">
        <f t="shared" si="13"/>
        <v>636.95630811255353</v>
      </c>
      <c r="D116" s="11">
        <f t="shared" ref="D116:X116" si="22">D65/D$102*$B$102</f>
        <v>670.0403681839291</v>
      </c>
      <c r="E116" s="11">
        <f t="shared" si="22"/>
        <v>696.68082035977773</v>
      </c>
      <c r="F116" s="11">
        <f t="shared" si="22"/>
        <v>714.17195987685193</v>
      </c>
      <c r="G116" s="11">
        <f t="shared" si="22"/>
        <v>718.84400445451615</v>
      </c>
      <c r="H116" s="11">
        <f t="shared" si="22"/>
        <v>710.52120184949467</v>
      </c>
      <c r="I116" s="11">
        <f t="shared" si="22"/>
        <v>691.87381489765801</v>
      </c>
      <c r="J116" s="11">
        <f t="shared" si="22"/>
        <v>666.38473929236159</v>
      </c>
      <c r="K116" s="11">
        <f t="shared" si="22"/>
        <v>640.40170530854743</v>
      </c>
      <c r="L116" s="11">
        <f t="shared" si="22"/>
        <v>616.51672051433911</v>
      </c>
      <c r="M116" s="11">
        <f t="shared" si="22"/>
        <v>595.04789221505587</v>
      </c>
      <c r="N116" s="11">
        <f t="shared" si="22"/>
        <v>581.47363679578746</v>
      </c>
      <c r="O116" s="11">
        <f t="shared" si="22"/>
        <v>576.35450940563362</v>
      </c>
      <c r="P116" s="11">
        <f t="shared" si="22"/>
        <v>573.66244130817404</v>
      </c>
      <c r="Q116" s="11">
        <f t="shared" si="22"/>
        <v>572.0191786212124</v>
      </c>
      <c r="R116" s="11">
        <f t="shared" si="22"/>
        <v>570.08598137961258</v>
      </c>
      <c r="S116" s="11">
        <f t="shared" si="22"/>
        <v>567.29382826054257</v>
      </c>
      <c r="T116" s="11">
        <f t="shared" si="22"/>
        <v>565.80511453728013</v>
      </c>
      <c r="U116" s="11">
        <f t="shared" si="22"/>
        <v>562.93873604980172</v>
      </c>
      <c r="V116" s="11">
        <f t="shared" si="22"/>
        <v>557.39253389093346</v>
      </c>
      <c r="W116" s="11">
        <f t="shared" si="22"/>
        <v>547.7675028275678</v>
      </c>
      <c r="X116" s="12">
        <f t="shared" si="22"/>
        <v>530.13286009644071</v>
      </c>
    </row>
    <row r="117" spans="1:24" x14ac:dyDescent="0.2">
      <c r="A117" s="15" t="s">
        <v>11</v>
      </c>
      <c r="B117" s="62">
        <f t="shared" si="13"/>
        <v>512.25328848666697</v>
      </c>
      <c r="C117" s="11">
        <f t="shared" si="13"/>
        <v>505.41956292517193</v>
      </c>
      <c r="D117" s="11">
        <f t="shared" ref="D117:X117" si="23">D66/D$102*$B$102</f>
        <v>503.14452555081846</v>
      </c>
      <c r="E117" s="11">
        <f t="shared" si="23"/>
        <v>509.23397018128804</v>
      </c>
      <c r="F117" s="11">
        <f t="shared" si="23"/>
        <v>523.15218067090234</v>
      </c>
      <c r="G117" s="11">
        <f t="shared" si="23"/>
        <v>547.44958643138989</v>
      </c>
      <c r="H117" s="11">
        <f t="shared" si="23"/>
        <v>579.73583096403661</v>
      </c>
      <c r="I117" s="11">
        <f t="shared" si="23"/>
        <v>610.94440195420543</v>
      </c>
      <c r="J117" s="11">
        <f t="shared" si="23"/>
        <v>636.68653512019978</v>
      </c>
      <c r="K117" s="11">
        <f t="shared" si="23"/>
        <v>654.63905354410406</v>
      </c>
      <c r="L117" s="11">
        <f t="shared" si="23"/>
        <v>661.16099571914401</v>
      </c>
      <c r="M117" s="11">
        <f t="shared" si="23"/>
        <v>655.90297018378783</v>
      </c>
      <c r="N117" s="11">
        <f t="shared" si="23"/>
        <v>640.98238323028409</v>
      </c>
      <c r="O117" s="11">
        <f t="shared" si="23"/>
        <v>619.60631646693685</v>
      </c>
      <c r="P117" s="11">
        <f t="shared" si="23"/>
        <v>597.88434324513491</v>
      </c>
      <c r="Q117" s="11">
        <f t="shared" si="23"/>
        <v>577.99319768554506</v>
      </c>
      <c r="R117" s="11">
        <f t="shared" si="23"/>
        <v>560.04133329546949</v>
      </c>
      <c r="S117" s="11">
        <f t="shared" si="23"/>
        <v>549.16493383508782</v>
      </c>
      <c r="T117" s="11">
        <f t="shared" si="23"/>
        <v>545.64867247160123</v>
      </c>
      <c r="U117" s="11">
        <f t="shared" si="23"/>
        <v>543.74986707553603</v>
      </c>
      <c r="V117" s="11">
        <f t="shared" si="23"/>
        <v>542.33951539533882</v>
      </c>
      <c r="W117" s="11">
        <f t="shared" si="23"/>
        <v>540.34751083954029</v>
      </c>
      <c r="X117" s="12">
        <f t="shared" si="23"/>
        <v>537.45259920193882</v>
      </c>
    </row>
    <row r="118" spans="1:24" x14ac:dyDescent="0.2">
      <c r="A118" s="15" t="s">
        <v>12</v>
      </c>
      <c r="B118" s="62">
        <f t="shared" si="13"/>
        <v>456.52307489947003</v>
      </c>
      <c r="C118" s="11">
        <f t="shared" si="13"/>
        <v>468.87221276402153</v>
      </c>
      <c r="D118" s="11">
        <f t="shared" ref="D118:X118" si="24">D67/D$102*$B$102</f>
        <v>482.93236589263563</v>
      </c>
      <c r="E118" s="11">
        <f t="shared" si="24"/>
        <v>491.11303123248473</v>
      </c>
      <c r="F118" s="11">
        <f t="shared" si="24"/>
        <v>495.04533937232299</v>
      </c>
      <c r="G118" s="11">
        <f t="shared" si="24"/>
        <v>492.69189457995429</v>
      </c>
      <c r="H118" s="11">
        <f t="shared" si="24"/>
        <v>486.41195966026652</v>
      </c>
      <c r="I118" s="11">
        <f t="shared" si="24"/>
        <v>485.31072508519873</v>
      </c>
      <c r="J118" s="11">
        <f t="shared" si="24"/>
        <v>492.58798864653699</v>
      </c>
      <c r="K118" s="11">
        <f t="shared" si="24"/>
        <v>507.81124225224841</v>
      </c>
      <c r="L118" s="11">
        <f t="shared" si="24"/>
        <v>533.36909844305887</v>
      </c>
      <c r="M118" s="11">
        <f t="shared" si="24"/>
        <v>566.97842883884255</v>
      </c>
      <c r="N118" s="11">
        <f t="shared" si="24"/>
        <v>599.65753433847135</v>
      </c>
      <c r="O118" s="11">
        <f t="shared" si="24"/>
        <v>627.13489335183249</v>
      </c>
      <c r="P118" s="11">
        <f t="shared" si="24"/>
        <v>647.35612976588266</v>
      </c>
      <c r="Q118" s="11">
        <f t="shared" si="24"/>
        <v>656.45601724059463</v>
      </c>
      <c r="R118" s="11">
        <f t="shared" si="24"/>
        <v>653.74083294119998</v>
      </c>
      <c r="S118" s="11">
        <f t="shared" si="24"/>
        <v>641.10444861796009</v>
      </c>
      <c r="T118" s="11">
        <f t="shared" si="24"/>
        <v>621.30362527529655</v>
      </c>
      <c r="U118" s="11">
        <f t="shared" si="24"/>
        <v>600.3578755581143</v>
      </c>
      <c r="V118" s="11">
        <f t="shared" si="24"/>
        <v>580.69437028911148</v>
      </c>
      <c r="W118" s="11">
        <f t="shared" si="24"/>
        <v>562.67552033180823</v>
      </c>
      <c r="X118" s="12">
        <f t="shared" si="24"/>
        <v>551.64959600595034</v>
      </c>
    </row>
    <row r="119" spans="1:24" x14ac:dyDescent="0.2">
      <c r="A119" s="15" t="s">
        <v>13</v>
      </c>
      <c r="B119" s="62">
        <f t="shared" si="13"/>
        <v>443.9102237802536</v>
      </c>
      <c r="C119" s="11">
        <f t="shared" si="13"/>
        <v>428.53507306135288</v>
      </c>
      <c r="D119" s="11">
        <f t="shared" ref="D119:X119" si="25">D68/D$102*$B$102</f>
        <v>411.79677320824715</v>
      </c>
      <c r="E119" s="11">
        <f t="shared" si="25"/>
        <v>397.08021670616426</v>
      </c>
      <c r="F119" s="11">
        <f t="shared" si="25"/>
        <v>386.12108009289722</v>
      </c>
      <c r="G119" s="11">
        <f t="shared" si="25"/>
        <v>385.22261069083578</v>
      </c>
      <c r="H119" s="11">
        <f t="shared" si="25"/>
        <v>396.17743729774065</v>
      </c>
      <c r="I119" s="11">
        <f t="shared" si="25"/>
        <v>409.01227820873169</v>
      </c>
      <c r="J119" s="11">
        <f t="shared" si="25"/>
        <v>417.19499083301986</v>
      </c>
      <c r="K119" s="11">
        <f t="shared" si="25"/>
        <v>422.05273749961157</v>
      </c>
      <c r="L119" s="11">
        <f t="shared" si="25"/>
        <v>421.7331592827444</v>
      </c>
      <c r="M119" s="11">
        <f t="shared" si="25"/>
        <v>418.20614488440719</v>
      </c>
      <c r="N119" s="11">
        <f t="shared" si="25"/>
        <v>419.10059131300733</v>
      </c>
      <c r="O119" s="11">
        <f t="shared" si="25"/>
        <v>427.22466867303268</v>
      </c>
      <c r="P119" s="11">
        <f t="shared" si="25"/>
        <v>442.48152785984979</v>
      </c>
      <c r="Q119" s="11">
        <f t="shared" si="25"/>
        <v>466.92507986362364</v>
      </c>
      <c r="R119" s="11">
        <f t="shared" si="25"/>
        <v>498.49322350760872</v>
      </c>
      <c r="S119" s="11">
        <f t="shared" si="25"/>
        <v>529.23607820924485</v>
      </c>
      <c r="T119" s="11">
        <f t="shared" si="25"/>
        <v>554.98569516829934</v>
      </c>
      <c r="U119" s="11">
        <f t="shared" si="25"/>
        <v>573.70372605924047</v>
      </c>
      <c r="V119" s="11">
        <f t="shared" si="25"/>
        <v>582.09824310936801</v>
      </c>
      <c r="W119" s="11">
        <f t="shared" si="25"/>
        <v>579.76647562772598</v>
      </c>
      <c r="X119" s="12">
        <f t="shared" si="25"/>
        <v>568.53597519745517</v>
      </c>
    </row>
    <row r="120" spans="1:24" x14ac:dyDescent="0.2">
      <c r="A120" s="15" t="s">
        <v>14</v>
      </c>
      <c r="B120" s="62">
        <f t="shared" si="13"/>
        <v>411.47158908265351</v>
      </c>
      <c r="C120" s="11">
        <f t="shared" si="13"/>
        <v>409.17363861153444</v>
      </c>
      <c r="D120" s="11">
        <f t="shared" ref="D120:X120" si="26">D69/D$102*$B$102</f>
        <v>406.87673211933708</v>
      </c>
      <c r="E120" s="11">
        <f t="shared" si="26"/>
        <v>402.53438736390933</v>
      </c>
      <c r="F120" s="11">
        <f t="shared" si="26"/>
        <v>396.18171584269913</v>
      </c>
      <c r="G120" s="11">
        <f t="shared" si="26"/>
        <v>386.88507105287789</v>
      </c>
      <c r="H120" s="11">
        <f t="shared" si="26"/>
        <v>374.1611079661227</v>
      </c>
      <c r="I120" s="11">
        <f t="shared" si="26"/>
        <v>360.68649672399806</v>
      </c>
      <c r="J120" s="11">
        <f t="shared" si="26"/>
        <v>349.27642378955403</v>
      </c>
      <c r="K120" s="11">
        <f t="shared" si="26"/>
        <v>341.36780438443941</v>
      </c>
      <c r="L120" s="11">
        <f t="shared" si="26"/>
        <v>342.42541539152234</v>
      </c>
      <c r="M120" s="11">
        <f t="shared" si="26"/>
        <v>354.04923431936243</v>
      </c>
      <c r="N120" s="11">
        <f t="shared" si="26"/>
        <v>367.28075609803096</v>
      </c>
      <c r="O120" s="11">
        <f t="shared" si="26"/>
        <v>376.33177181501549</v>
      </c>
      <c r="P120" s="11">
        <f t="shared" si="26"/>
        <v>382.56075736081738</v>
      </c>
      <c r="Q120" s="11">
        <f t="shared" si="26"/>
        <v>384.19516333550729</v>
      </c>
      <c r="R120" s="11">
        <f t="shared" si="26"/>
        <v>382.89722349430087</v>
      </c>
      <c r="S120" s="11">
        <f t="shared" si="26"/>
        <v>385.54215998073533</v>
      </c>
      <c r="T120" s="11">
        <f t="shared" si="26"/>
        <v>394.46534584332369</v>
      </c>
      <c r="U120" s="11">
        <f t="shared" si="26"/>
        <v>409.52647714157462</v>
      </c>
      <c r="V120" s="11">
        <f t="shared" si="26"/>
        <v>432.75969827759894</v>
      </c>
      <c r="W120" s="11">
        <f t="shared" si="26"/>
        <v>462.38060639026139</v>
      </c>
      <c r="X120" s="12">
        <f t="shared" si="26"/>
        <v>491.11714826991255</v>
      </c>
    </row>
    <row r="121" spans="1:24" x14ac:dyDescent="0.2">
      <c r="A121" s="15" t="s">
        <v>15</v>
      </c>
      <c r="B121" s="62">
        <f t="shared" si="13"/>
        <v>368.81849038257008</v>
      </c>
      <c r="C121" s="11">
        <f t="shared" si="13"/>
        <v>379.91539818424275</v>
      </c>
      <c r="D121" s="11">
        <f t="shared" ref="D121:X121" si="27">D70/D$102*$B$102</f>
        <v>391.22989121596532</v>
      </c>
      <c r="E121" s="11">
        <f t="shared" si="27"/>
        <v>397.46055853653587</v>
      </c>
      <c r="F121" s="11">
        <f t="shared" si="27"/>
        <v>395.22173502725167</v>
      </c>
      <c r="G121" s="11">
        <f t="shared" si="27"/>
        <v>392.518515552574</v>
      </c>
      <c r="H121" s="11">
        <f t="shared" si="27"/>
        <v>391.53466524197762</v>
      </c>
      <c r="I121" s="11">
        <f t="shared" si="27"/>
        <v>390.79246208931306</v>
      </c>
      <c r="J121" s="11">
        <f t="shared" si="27"/>
        <v>388.58842339095219</v>
      </c>
      <c r="K121" s="11">
        <f t="shared" si="27"/>
        <v>384.64622746185478</v>
      </c>
      <c r="L121" s="11">
        <f t="shared" si="27"/>
        <v>377.81041355749232</v>
      </c>
      <c r="M121" s="11">
        <f t="shared" si="27"/>
        <v>367.489828612064</v>
      </c>
      <c r="N121" s="11">
        <f t="shared" si="27"/>
        <v>356.27860967092732</v>
      </c>
      <c r="O121" s="11">
        <f t="shared" si="27"/>
        <v>347.07670847639736</v>
      </c>
      <c r="P121" s="11">
        <f t="shared" si="27"/>
        <v>341.45557832923299</v>
      </c>
      <c r="Q121" s="11">
        <f t="shared" si="27"/>
        <v>344.8165798551031</v>
      </c>
      <c r="R121" s="11">
        <f t="shared" si="27"/>
        <v>358.71124366886511</v>
      </c>
      <c r="S121" s="11">
        <f t="shared" si="27"/>
        <v>374.07663996074865</v>
      </c>
      <c r="T121" s="11">
        <f t="shared" si="27"/>
        <v>384.8083141958528</v>
      </c>
      <c r="U121" s="11">
        <f t="shared" si="27"/>
        <v>392.18795694653301</v>
      </c>
      <c r="V121" s="11">
        <f t="shared" si="27"/>
        <v>394.57864080700369</v>
      </c>
      <c r="W121" s="11">
        <f t="shared" si="27"/>
        <v>393.887112101014</v>
      </c>
      <c r="X121" s="12">
        <f t="shared" si="27"/>
        <v>397.23731022690617</v>
      </c>
    </row>
    <row r="122" spans="1:24" x14ac:dyDescent="0.2">
      <c r="A122" s="15" t="s">
        <v>16</v>
      </c>
      <c r="B122" s="62">
        <f t="shared" si="13"/>
        <v>285.41943645202895</v>
      </c>
      <c r="C122" s="11">
        <f t="shared" si="13"/>
        <v>305.08869406104753</v>
      </c>
      <c r="D122" s="11">
        <f t="shared" ref="D122:X122" si="28">D71/D$102*$B$102</f>
        <v>318.84959079332111</v>
      </c>
      <c r="E122" s="11">
        <f t="shared" si="28"/>
        <v>335.7889849804377</v>
      </c>
      <c r="F122" s="11">
        <f t="shared" si="28"/>
        <v>361.64200426513156</v>
      </c>
      <c r="G122" s="11">
        <f t="shared" si="28"/>
        <v>382.41796112129776</v>
      </c>
      <c r="H122" s="11">
        <f t="shared" si="28"/>
        <v>395.50535474953386</v>
      </c>
      <c r="I122" s="11">
        <f t="shared" si="28"/>
        <v>408.74304780196451</v>
      </c>
      <c r="J122" s="11">
        <f t="shared" si="28"/>
        <v>417.59105618920228</v>
      </c>
      <c r="K122" s="11">
        <f t="shared" si="28"/>
        <v>418.25541574402371</v>
      </c>
      <c r="L122" s="11">
        <f t="shared" si="28"/>
        <v>418.50860349268356</v>
      </c>
      <c r="M122" s="11">
        <f t="shared" si="28"/>
        <v>420.45299961605474</v>
      </c>
      <c r="N122" s="11">
        <f t="shared" si="28"/>
        <v>422.5244122045176</v>
      </c>
      <c r="O122" s="11">
        <f t="shared" si="28"/>
        <v>423.0450086924385</v>
      </c>
      <c r="P122" s="11">
        <f t="shared" si="28"/>
        <v>421.79412483389001</v>
      </c>
      <c r="Q122" s="11">
        <f t="shared" si="28"/>
        <v>417.2114865643394</v>
      </c>
      <c r="R122" s="11">
        <f t="shared" si="28"/>
        <v>408.4127720528848</v>
      </c>
      <c r="S122" s="11">
        <f t="shared" si="28"/>
        <v>398.39274909916543</v>
      </c>
      <c r="T122" s="11">
        <f t="shared" si="28"/>
        <v>390.3008040766461</v>
      </c>
      <c r="U122" s="11">
        <f t="shared" si="28"/>
        <v>385.82023069066082</v>
      </c>
      <c r="V122" s="11">
        <f t="shared" si="28"/>
        <v>391.19822882357585</v>
      </c>
      <c r="W122" s="11">
        <f t="shared" si="28"/>
        <v>408.24235182341977</v>
      </c>
      <c r="X122" s="12">
        <f t="shared" si="28"/>
        <v>426.66896445413369</v>
      </c>
    </row>
    <row r="123" spans="1:24" x14ac:dyDescent="0.2">
      <c r="A123" s="15" t="s">
        <v>17</v>
      </c>
      <c r="B123" s="62">
        <f t="shared" si="13"/>
        <v>161.54545609344933</v>
      </c>
      <c r="C123" s="11">
        <f t="shared" si="13"/>
        <v>164.73793880256113</v>
      </c>
      <c r="D123" s="11">
        <f t="shared" ref="D123:X123" si="29">D72/D$102*$B$102</f>
        <v>171.93561773484743</v>
      </c>
      <c r="E123" s="11">
        <f t="shared" si="29"/>
        <v>182.30121822339325</v>
      </c>
      <c r="F123" s="11">
        <f t="shared" si="29"/>
        <v>193.2680204271966</v>
      </c>
      <c r="G123" s="11">
        <f t="shared" si="29"/>
        <v>206.94227344334513</v>
      </c>
      <c r="H123" s="11">
        <f t="shared" si="29"/>
        <v>222.59407920179549</v>
      </c>
      <c r="I123" s="11">
        <f t="shared" si="29"/>
        <v>234.01292928493174</v>
      </c>
      <c r="J123" s="11">
        <f t="shared" si="29"/>
        <v>248.56037363788704</v>
      </c>
      <c r="K123" s="11">
        <f t="shared" si="29"/>
        <v>270.28519871054704</v>
      </c>
      <c r="L123" s="11">
        <f t="shared" si="29"/>
        <v>288.35725898194391</v>
      </c>
      <c r="M123" s="11">
        <f t="shared" si="29"/>
        <v>300.61634048113666</v>
      </c>
      <c r="N123" s="11">
        <f t="shared" si="29"/>
        <v>312.69735853118499</v>
      </c>
      <c r="O123" s="11">
        <f t="shared" si="29"/>
        <v>321.77044341947408</v>
      </c>
      <c r="P123" s="11">
        <f t="shared" si="29"/>
        <v>325.288630011539</v>
      </c>
      <c r="Q123" s="11">
        <f t="shared" si="29"/>
        <v>328.52010494999899</v>
      </c>
      <c r="R123" s="11">
        <f t="shared" si="29"/>
        <v>332.75998773409447</v>
      </c>
      <c r="S123" s="11">
        <f t="shared" si="29"/>
        <v>336.92943679718866</v>
      </c>
      <c r="T123" s="11">
        <f t="shared" si="29"/>
        <v>339.63761915372021</v>
      </c>
      <c r="U123" s="11">
        <f t="shared" si="29"/>
        <v>340.49783557828283</v>
      </c>
      <c r="V123" s="11">
        <f t="shared" si="29"/>
        <v>338.18330985863918</v>
      </c>
      <c r="W123" s="11">
        <f t="shared" si="29"/>
        <v>332.04155376172287</v>
      </c>
      <c r="X123" s="12">
        <f t="shared" si="29"/>
        <v>324.91633338192707</v>
      </c>
    </row>
    <row r="124" spans="1:24" x14ac:dyDescent="0.2">
      <c r="A124" s="15" t="s">
        <v>18</v>
      </c>
      <c r="B124" s="62">
        <f t="shared" si="13"/>
        <v>71.822240402033529</v>
      </c>
      <c r="C124" s="11">
        <f t="shared" si="13"/>
        <v>72.418495181968368</v>
      </c>
      <c r="D124" s="11">
        <f t="shared" ref="D124:X124" si="30">D73/D$102*$B$102</f>
        <v>72.52574330832789</v>
      </c>
      <c r="E124" s="11">
        <f t="shared" si="30"/>
        <v>72.12396076890245</v>
      </c>
      <c r="F124" s="11">
        <f t="shared" si="30"/>
        <v>71.846208407193714</v>
      </c>
      <c r="G124" s="11">
        <f t="shared" si="30"/>
        <v>72.740901654975872</v>
      </c>
      <c r="H124" s="11">
        <f t="shared" si="30"/>
        <v>74.991471757518084</v>
      </c>
      <c r="I124" s="11">
        <f t="shared" si="30"/>
        <v>79.237770992604581</v>
      </c>
      <c r="J124" s="11">
        <f t="shared" si="30"/>
        <v>85.069047212948263</v>
      </c>
      <c r="K124" s="11">
        <f t="shared" si="30"/>
        <v>91.140682914188915</v>
      </c>
      <c r="L124" s="11">
        <f t="shared" si="30"/>
        <v>98.680814361666265</v>
      </c>
      <c r="M124" s="11">
        <f t="shared" si="30"/>
        <v>107.30355155699675</v>
      </c>
      <c r="N124" s="11">
        <f t="shared" si="30"/>
        <v>113.81991764948307</v>
      </c>
      <c r="O124" s="11">
        <f t="shared" si="30"/>
        <v>122.24864424573187</v>
      </c>
      <c r="P124" s="11">
        <f t="shared" si="30"/>
        <v>134.6097142562046</v>
      </c>
      <c r="Q124" s="11">
        <f t="shared" si="30"/>
        <v>145.13588339090043</v>
      </c>
      <c r="R124" s="11">
        <f t="shared" si="30"/>
        <v>152.57568703601447</v>
      </c>
      <c r="S124" s="11">
        <f t="shared" si="30"/>
        <v>159.65408236363194</v>
      </c>
      <c r="T124" s="11">
        <f t="shared" si="30"/>
        <v>165.36336067197183</v>
      </c>
      <c r="U124" s="11">
        <f t="shared" si="30"/>
        <v>168.5445900561989</v>
      </c>
      <c r="V124" s="11">
        <f t="shared" si="30"/>
        <v>171.43621163085814</v>
      </c>
      <c r="W124" s="11">
        <f t="shared" si="30"/>
        <v>174.57180012603476</v>
      </c>
      <c r="X124" s="12">
        <f t="shared" si="30"/>
        <v>177.60764869650521</v>
      </c>
    </row>
    <row r="125" spans="1:24" x14ac:dyDescent="0.2">
      <c r="A125" s="15" t="s">
        <v>19</v>
      </c>
      <c r="B125" s="62">
        <f t="shared" si="13"/>
        <v>19.84865919551731</v>
      </c>
      <c r="C125" s="11">
        <f t="shared" si="13"/>
        <v>21.079852630876008</v>
      </c>
      <c r="D125" s="11">
        <f t="shared" ref="D125:X125" si="31">D74/D$102*$B$102</f>
        <v>22.519679182927344</v>
      </c>
      <c r="E125" s="11">
        <f t="shared" si="31"/>
        <v>23.82415589182472</v>
      </c>
      <c r="F125" s="11">
        <f t="shared" si="31"/>
        <v>24.906635706896896</v>
      </c>
      <c r="G125" s="11">
        <f t="shared" si="31"/>
        <v>25.632392975352808</v>
      </c>
      <c r="H125" s="11">
        <f t="shared" si="31"/>
        <v>26.023662529456754</v>
      </c>
      <c r="I125" s="11">
        <f t="shared" si="31"/>
        <v>26.290473466982966</v>
      </c>
      <c r="J125" s="11">
        <f t="shared" si="31"/>
        <v>26.456372512178433</v>
      </c>
      <c r="K125" s="11">
        <f t="shared" si="31"/>
        <v>26.722346001540604</v>
      </c>
      <c r="L125" s="11">
        <f t="shared" si="31"/>
        <v>27.494077222751045</v>
      </c>
      <c r="M125" s="11">
        <f t="shared" si="31"/>
        <v>28.814478766432778</v>
      </c>
      <c r="N125" s="11">
        <f t="shared" si="31"/>
        <v>30.986460686454038</v>
      </c>
      <c r="O125" s="11">
        <f t="shared" si="31"/>
        <v>33.789524366081324</v>
      </c>
      <c r="P125" s="11">
        <f t="shared" si="31"/>
        <v>36.636603800384236</v>
      </c>
      <c r="Q125" s="11">
        <f t="shared" si="31"/>
        <v>40.182363393807947</v>
      </c>
      <c r="R125" s="11">
        <f t="shared" si="31"/>
        <v>44.229978813781415</v>
      </c>
      <c r="S125" s="11">
        <f t="shared" si="31"/>
        <v>47.326419429538369</v>
      </c>
      <c r="T125" s="11">
        <f t="shared" si="31"/>
        <v>51.426540334674087</v>
      </c>
      <c r="U125" s="11">
        <f t="shared" si="31"/>
        <v>57.333083617289581</v>
      </c>
      <c r="V125" s="11">
        <f t="shared" si="31"/>
        <v>62.291409075259807</v>
      </c>
      <c r="W125" s="11">
        <f t="shared" si="31"/>
        <v>65.734146659047326</v>
      </c>
      <c r="X125" s="12">
        <f t="shared" si="31"/>
        <v>68.876915152651648</v>
      </c>
    </row>
    <row r="126" spans="1:24" x14ac:dyDescent="0.2">
      <c r="A126" s="15" t="s">
        <v>20</v>
      </c>
      <c r="B126" s="62">
        <f t="shared" si="13"/>
        <v>1.3215287517531558</v>
      </c>
      <c r="C126" s="11">
        <f t="shared" si="13"/>
        <v>1.4752326543768304</v>
      </c>
      <c r="D126" s="11">
        <f t="shared" ref="D126:X126" si="32">D75/D$102*$B$102</f>
        <v>1.5959121857415863</v>
      </c>
      <c r="E126" s="11">
        <f t="shared" si="32"/>
        <v>1.7099773723502631</v>
      </c>
      <c r="F126" s="11">
        <f t="shared" si="32"/>
        <v>1.8290861700388454</v>
      </c>
      <c r="G126" s="11">
        <f t="shared" si="32"/>
        <v>1.9668505690524913</v>
      </c>
      <c r="H126" s="11">
        <f t="shared" si="32"/>
        <v>2.1151992723336868</v>
      </c>
      <c r="I126" s="11">
        <f t="shared" si="32"/>
        <v>2.2804574847676649</v>
      </c>
      <c r="J126" s="11">
        <f t="shared" si="32"/>
        <v>2.4423513284160907</v>
      </c>
      <c r="K126" s="11">
        <f t="shared" si="32"/>
        <v>2.5822766363680469</v>
      </c>
      <c r="L126" s="11">
        <f t="shared" si="32"/>
        <v>2.6844350342907655</v>
      </c>
      <c r="M126" s="11">
        <f t="shared" si="32"/>
        <v>2.7528387885938344</v>
      </c>
      <c r="N126" s="11">
        <f t="shared" si="32"/>
        <v>2.8157179508774255</v>
      </c>
      <c r="O126" s="11">
        <f t="shared" si="32"/>
        <v>2.872444052269858</v>
      </c>
      <c r="P126" s="11">
        <f t="shared" si="32"/>
        <v>2.9479010390429683</v>
      </c>
      <c r="Q126" s="11">
        <f t="shared" si="32"/>
        <v>3.0906577238217094</v>
      </c>
      <c r="R126" s="11">
        <f t="shared" si="32"/>
        <v>3.2996410734125656</v>
      </c>
      <c r="S126" s="11">
        <f t="shared" si="32"/>
        <v>3.6192304355038982</v>
      </c>
      <c r="T126" s="11">
        <f t="shared" si="32"/>
        <v>4.0098200061037419</v>
      </c>
      <c r="U126" s="11">
        <f t="shared" si="32"/>
        <v>4.388741935180172</v>
      </c>
      <c r="V126" s="11">
        <f t="shared" si="32"/>
        <v>4.8650352573420257</v>
      </c>
      <c r="W126" s="11">
        <f t="shared" si="32"/>
        <v>5.4063973773175977</v>
      </c>
      <c r="X126" s="12">
        <f t="shared" si="32"/>
        <v>5.8103930054819886</v>
      </c>
    </row>
    <row r="127" spans="1:24" x14ac:dyDescent="0.2">
      <c r="A127" s="15" t="s">
        <v>21</v>
      </c>
      <c r="B127" s="63">
        <f t="shared" si="13"/>
        <v>3.27</v>
      </c>
      <c r="C127" s="48">
        <f t="shared" si="13"/>
        <v>2.859373273007674</v>
      </c>
      <c r="D127" s="48">
        <f t="shared" ref="D127:X127" si="33">D76/D$102*$B$102</f>
        <v>2.560056073389211</v>
      </c>
      <c r="E127" s="48">
        <f t="shared" si="33"/>
        <v>2.9535746087035486</v>
      </c>
      <c r="F127" s="48">
        <f t="shared" si="33"/>
        <v>3.4409985204160862</v>
      </c>
      <c r="G127" s="48">
        <f t="shared" si="33"/>
        <v>3.9550104022108776</v>
      </c>
      <c r="H127" s="48">
        <f t="shared" si="33"/>
        <v>4.3995460776807072</v>
      </c>
      <c r="I127" s="48">
        <f t="shared" si="33"/>
        <v>4.7470625131917465</v>
      </c>
      <c r="J127" s="48">
        <f t="shared" si="33"/>
        <v>5.1632879280450217</v>
      </c>
      <c r="K127" s="48">
        <f t="shared" si="33"/>
        <v>5.6286021754557876</v>
      </c>
      <c r="L127" s="48">
        <f t="shared" si="33"/>
        <v>6.1550013203375791</v>
      </c>
      <c r="M127" s="48">
        <f t="shared" si="33"/>
        <v>6.7344872721819709</v>
      </c>
      <c r="N127" s="48">
        <f t="shared" si="33"/>
        <v>7.3663878983627509</v>
      </c>
      <c r="O127" s="48">
        <f t="shared" si="33"/>
        <v>7.9742036543011219</v>
      </c>
      <c r="P127" s="48">
        <f t="shared" si="33"/>
        <v>8.5520511782840636</v>
      </c>
      <c r="Q127" s="48">
        <f t="shared" si="33"/>
        <v>9.0131169357800207</v>
      </c>
      <c r="R127" s="48">
        <f t="shared" si="33"/>
        <v>9.3549155702344926</v>
      </c>
      <c r="S127" s="48">
        <f t="shared" si="33"/>
        <v>9.7106007169532926</v>
      </c>
      <c r="T127" s="48">
        <f t="shared" si="33"/>
        <v>10.025549454710807</v>
      </c>
      <c r="U127" s="48">
        <f t="shared" si="33"/>
        <v>10.437968995261631</v>
      </c>
      <c r="V127" s="48">
        <f t="shared" si="33"/>
        <v>11.118644934241672</v>
      </c>
      <c r="W127" s="48">
        <f t="shared" si="33"/>
        <v>12.04070959826042</v>
      </c>
      <c r="X127" s="64">
        <f t="shared" si="33"/>
        <v>13.405255402287782</v>
      </c>
    </row>
    <row r="128" spans="1:24" x14ac:dyDescent="0.2">
      <c r="A128" s="16" t="s">
        <v>24</v>
      </c>
      <c r="B128" s="18">
        <f>SUM(B107:B127)</f>
        <v>11775.824219646165</v>
      </c>
      <c r="C128" s="18">
        <f>SUM(C107:C127)</f>
        <v>11789.703374339384</v>
      </c>
      <c r="D128" s="18">
        <f t="shared" ref="D128:X128" si="34">SUM(D107:D127)</f>
        <v>11784.73307412565</v>
      </c>
      <c r="E128" s="18">
        <f t="shared" si="34"/>
        <v>11771.016109833648</v>
      </c>
      <c r="F128" s="18">
        <f t="shared" si="34"/>
        <v>11749.091513020749</v>
      </c>
      <c r="G128" s="18">
        <f t="shared" si="34"/>
        <v>11720.565744285464</v>
      </c>
      <c r="H128" s="18">
        <f t="shared" si="34"/>
        <v>11688.913072630321</v>
      </c>
      <c r="I128" s="18">
        <f t="shared" si="34"/>
        <v>11656.297677077606</v>
      </c>
      <c r="J128" s="18">
        <f t="shared" si="34"/>
        <v>11625.078153198087</v>
      </c>
      <c r="K128" s="18">
        <f t="shared" si="34"/>
        <v>11591.455971085514</v>
      </c>
      <c r="L128" s="18">
        <f t="shared" si="34"/>
        <v>11555.929868035348</v>
      </c>
      <c r="M128" s="18">
        <f t="shared" si="34"/>
        <v>11523.209655510011</v>
      </c>
      <c r="N128" s="18">
        <f t="shared" si="34"/>
        <v>11493.335153822978</v>
      </c>
      <c r="O128" s="18">
        <f t="shared" si="34"/>
        <v>11470.138685701761</v>
      </c>
      <c r="P128" s="18">
        <f t="shared" si="34"/>
        <v>11457.448567487749</v>
      </c>
      <c r="Q128" s="18">
        <f t="shared" si="34"/>
        <v>11453.61060029842</v>
      </c>
      <c r="R128" s="18">
        <f t="shared" si="34"/>
        <v>11456.769834985405</v>
      </c>
      <c r="S128" s="18">
        <f t="shared" si="34"/>
        <v>11464.639694663898</v>
      </c>
      <c r="T128" s="18">
        <f t="shared" si="34"/>
        <v>11472.159161857931</v>
      </c>
      <c r="U128" s="18">
        <f t="shared" si="34"/>
        <v>11481.078083854194</v>
      </c>
      <c r="V128" s="18">
        <f t="shared" si="34"/>
        <v>11496.048587207979</v>
      </c>
      <c r="W128" s="18">
        <f t="shared" si="34"/>
        <v>11520.056469278919</v>
      </c>
      <c r="X128" s="18">
        <f t="shared" si="34"/>
        <v>11553.338220549891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5">D105</f>
        <v>2020</v>
      </c>
      <c r="E129" s="7">
        <f t="shared" si="35"/>
        <v>2021</v>
      </c>
      <c r="F129" s="7">
        <f t="shared" si="35"/>
        <v>2022</v>
      </c>
      <c r="G129" s="7">
        <f t="shared" si="35"/>
        <v>2023</v>
      </c>
      <c r="H129" s="7">
        <f t="shared" si="35"/>
        <v>2024</v>
      </c>
      <c r="I129" s="7">
        <f t="shared" si="35"/>
        <v>2025</v>
      </c>
      <c r="J129" s="7">
        <f t="shared" si="35"/>
        <v>2026</v>
      </c>
      <c r="K129" s="7">
        <f t="shared" si="35"/>
        <v>2027</v>
      </c>
      <c r="L129" s="7">
        <f t="shared" si="35"/>
        <v>2028</v>
      </c>
      <c r="M129" s="7">
        <f t="shared" si="35"/>
        <v>2029</v>
      </c>
      <c r="N129" s="7">
        <f t="shared" si="35"/>
        <v>2030</v>
      </c>
      <c r="O129" s="7">
        <f t="shared" si="35"/>
        <v>2031</v>
      </c>
      <c r="P129" s="7">
        <f t="shared" si="35"/>
        <v>2032</v>
      </c>
      <c r="Q129" s="7">
        <f t="shared" si="35"/>
        <v>2033</v>
      </c>
      <c r="R129" s="7">
        <f t="shared" si="35"/>
        <v>2034</v>
      </c>
      <c r="S129" s="7">
        <f t="shared" si="35"/>
        <v>2035</v>
      </c>
      <c r="T129" s="7">
        <f t="shared" si="35"/>
        <v>2036</v>
      </c>
      <c r="U129" s="7">
        <f t="shared" si="35"/>
        <v>2037</v>
      </c>
      <c r="V129" s="7">
        <f t="shared" si="35"/>
        <v>2038</v>
      </c>
      <c r="W129" s="7">
        <f t="shared" si="35"/>
        <v>2039</v>
      </c>
      <c r="X129" s="7">
        <f t="shared" si="35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918.26808195334718</v>
      </c>
      <c r="C131" s="60">
        <f>C80/C$102*$B$102</f>
        <v>896.85743973620777</v>
      </c>
      <c r="D131" s="60">
        <f t="shared" ref="D131:X131" si="36">D80/D$102*$B$102</f>
        <v>880.54669976484536</v>
      </c>
      <c r="E131" s="60">
        <f t="shared" si="36"/>
        <v>875.22548659978543</v>
      </c>
      <c r="F131" s="60">
        <f t="shared" si="36"/>
        <v>879.49633097006335</v>
      </c>
      <c r="G131" s="60">
        <f t="shared" si="36"/>
        <v>884.31951952852137</v>
      </c>
      <c r="H131" s="60">
        <f t="shared" si="36"/>
        <v>885.58922436177113</v>
      </c>
      <c r="I131" s="60">
        <f t="shared" si="36"/>
        <v>881.89480917845606</v>
      </c>
      <c r="J131" s="60">
        <f t="shared" si="36"/>
        <v>873.83924144507785</v>
      </c>
      <c r="K131" s="60">
        <f t="shared" si="36"/>
        <v>860.61086236551648</v>
      </c>
      <c r="L131" s="60">
        <f t="shared" si="36"/>
        <v>845.22094679921554</v>
      </c>
      <c r="M131" s="60">
        <f t="shared" si="36"/>
        <v>830.43308442105797</v>
      </c>
      <c r="N131" s="60">
        <f t="shared" si="36"/>
        <v>816.09866853956373</v>
      </c>
      <c r="O131" s="60">
        <f t="shared" si="36"/>
        <v>802.47536175805806</v>
      </c>
      <c r="P131" s="60">
        <f t="shared" si="36"/>
        <v>790.16876438655913</v>
      </c>
      <c r="Q131" s="60">
        <f t="shared" si="36"/>
        <v>779.5288470464302</v>
      </c>
      <c r="R131" s="60">
        <f t="shared" si="36"/>
        <v>770.76862453613376</v>
      </c>
      <c r="S131" s="60">
        <f t="shared" si="36"/>
        <v>764.02688221410892</v>
      </c>
      <c r="T131" s="60">
        <f t="shared" si="36"/>
        <v>759.20465416382433</v>
      </c>
      <c r="U131" s="60">
        <f t="shared" si="36"/>
        <v>756.63146954164051</v>
      </c>
      <c r="V131" s="60">
        <f t="shared" si="36"/>
        <v>756.64599895478648</v>
      </c>
      <c r="W131" s="60">
        <f t="shared" si="36"/>
        <v>759.40113585073823</v>
      </c>
      <c r="X131" s="61">
        <f t="shared" si="36"/>
        <v>764.93039532823332</v>
      </c>
    </row>
    <row r="132" spans="1:24" x14ac:dyDescent="0.2">
      <c r="A132" s="15" t="s">
        <v>2</v>
      </c>
      <c r="B132" s="62">
        <f t="shared" ref="B132:C151" si="37">B81/B$102*$B$102</f>
        <v>1008.1935706752972</v>
      </c>
      <c r="C132" s="11">
        <f t="shared" si="37"/>
        <v>1055.535615230923</v>
      </c>
      <c r="D132" s="11">
        <f t="shared" ref="D132:X132" si="38">D81/D$102*$B$102</f>
        <v>1090.7215658526995</v>
      </c>
      <c r="E132" s="11">
        <f t="shared" si="38"/>
        <v>1103.6735867678708</v>
      </c>
      <c r="F132" s="11">
        <f t="shared" si="38"/>
        <v>1092.829683086504</v>
      </c>
      <c r="G132" s="11">
        <f t="shared" si="38"/>
        <v>1068.4325900190286</v>
      </c>
      <c r="H132" s="11">
        <f t="shared" si="38"/>
        <v>1043.5544538563299</v>
      </c>
      <c r="I132" s="11">
        <f t="shared" si="38"/>
        <v>1025.7105181757818</v>
      </c>
      <c r="J132" s="11">
        <f t="shared" si="38"/>
        <v>1021.7978255560801</v>
      </c>
      <c r="K132" s="11">
        <f t="shared" si="38"/>
        <v>1029.7316645678291</v>
      </c>
      <c r="L132" s="11">
        <f t="shared" si="38"/>
        <v>1038.6540360318261</v>
      </c>
      <c r="M132" s="11">
        <f t="shared" si="38"/>
        <v>1043.6218360669161</v>
      </c>
      <c r="N132" s="11">
        <f t="shared" si="38"/>
        <v>1042.644180191146</v>
      </c>
      <c r="O132" s="11">
        <f t="shared" si="38"/>
        <v>1036.5344585516975</v>
      </c>
      <c r="P132" s="11">
        <f t="shared" si="38"/>
        <v>1024.7078173373782</v>
      </c>
      <c r="Q132" s="11">
        <f t="shared" si="38"/>
        <v>1010.2792616624678</v>
      </c>
      <c r="R132" s="11">
        <f t="shared" si="38"/>
        <v>996.13752911616564</v>
      </c>
      <c r="S132" s="11">
        <f t="shared" si="38"/>
        <v>982.06139251163302</v>
      </c>
      <c r="T132" s="11">
        <f t="shared" si="38"/>
        <v>967.84229000076618</v>
      </c>
      <c r="U132" s="11">
        <f t="shared" si="38"/>
        <v>954.01949599487523</v>
      </c>
      <c r="V132" s="11">
        <f t="shared" si="38"/>
        <v>941.31598452734761</v>
      </c>
      <c r="W132" s="11">
        <f t="shared" si="38"/>
        <v>930.34517593071575</v>
      </c>
      <c r="X132" s="12">
        <f t="shared" si="38"/>
        <v>921.64106183616627</v>
      </c>
    </row>
    <row r="133" spans="1:24" x14ac:dyDescent="0.2">
      <c r="A133" s="15" t="s">
        <v>3</v>
      </c>
      <c r="B133" s="62">
        <f t="shared" si="37"/>
        <v>1165.0886564582265</v>
      </c>
      <c r="C133" s="11">
        <f t="shared" si="37"/>
        <v>1176.4266427425719</v>
      </c>
      <c r="D133" s="11">
        <f t="shared" ref="D133:X133" si="39">D82/D$102*$B$102</f>
        <v>1197.1327256904508</v>
      </c>
      <c r="E133" s="11">
        <f t="shared" si="39"/>
        <v>1229.4565949219425</v>
      </c>
      <c r="F133" s="11">
        <f t="shared" si="39"/>
        <v>1277.8445967800239</v>
      </c>
      <c r="G133" s="11">
        <f t="shared" si="39"/>
        <v>1341.379580478645</v>
      </c>
      <c r="H133" s="11">
        <f t="shared" si="39"/>
        <v>1403.4493788102741</v>
      </c>
      <c r="I133" s="11">
        <f t="shared" si="39"/>
        <v>1451.0675124148843</v>
      </c>
      <c r="J133" s="11">
        <f t="shared" si="39"/>
        <v>1471.3250360993802</v>
      </c>
      <c r="K133" s="11">
        <f t="shared" si="39"/>
        <v>1461.2413538814496</v>
      </c>
      <c r="L133" s="11">
        <f t="shared" si="39"/>
        <v>1433.5361854974146</v>
      </c>
      <c r="M133" s="11">
        <f t="shared" si="39"/>
        <v>1405.2067231812671</v>
      </c>
      <c r="N133" s="11">
        <f t="shared" si="39"/>
        <v>1385.8974285844095</v>
      </c>
      <c r="O133" s="11">
        <f t="shared" si="39"/>
        <v>1385.1495238790476</v>
      </c>
      <c r="P133" s="11">
        <f t="shared" si="39"/>
        <v>1400.9232152568529</v>
      </c>
      <c r="Q133" s="11">
        <f t="shared" si="39"/>
        <v>1418.2282372629618</v>
      </c>
      <c r="R133" s="11">
        <f t="shared" si="39"/>
        <v>1429.8433570473574</v>
      </c>
      <c r="S133" s="11">
        <f t="shared" si="39"/>
        <v>1432.9068582391519</v>
      </c>
      <c r="T133" s="11">
        <f t="shared" si="39"/>
        <v>1427.6569559851828</v>
      </c>
      <c r="U133" s="11">
        <f t="shared" si="39"/>
        <v>1412.9194540072729</v>
      </c>
      <c r="V133" s="11">
        <f t="shared" si="39"/>
        <v>1393.3451791398138</v>
      </c>
      <c r="W133" s="11">
        <f t="shared" si="39"/>
        <v>1373.3997526340318</v>
      </c>
      <c r="X133" s="12">
        <f t="shared" si="39"/>
        <v>1353.3313191210307</v>
      </c>
    </row>
    <row r="134" spans="1:24" x14ac:dyDescent="0.2">
      <c r="A134" s="15" t="s">
        <v>4</v>
      </c>
      <c r="B134" s="62">
        <f t="shared" si="37"/>
        <v>1514.2386758466828</v>
      </c>
      <c r="C134" s="11">
        <f t="shared" si="37"/>
        <v>1445.1252068733802</v>
      </c>
      <c r="D134" s="11">
        <f t="shared" ref="D134:X134" si="40">D83/D$102*$B$102</f>
        <v>1409.1844883795277</v>
      </c>
      <c r="E134" s="11">
        <f t="shared" si="40"/>
        <v>1394.3960247466966</v>
      </c>
      <c r="F134" s="11">
        <f t="shared" si="40"/>
        <v>1390.4271631729041</v>
      </c>
      <c r="G134" s="11">
        <f t="shared" si="40"/>
        <v>1391.8903332283649</v>
      </c>
      <c r="H134" s="11">
        <f t="shared" si="40"/>
        <v>1403.0281190677665</v>
      </c>
      <c r="I134" s="11">
        <f t="shared" si="40"/>
        <v>1429.0692136352748</v>
      </c>
      <c r="J134" s="11">
        <f t="shared" si="40"/>
        <v>1469.5540150201564</v>
      </c>
      <c r="K134" s="11">
        <f t="shared" si="40"/>
        <v>1529.8780232419795</v>
      </c>
      <c r="L134" s="11">
        <f t="shared" si="40"/>
        <v>1608.63014435625</v>
      </c>
      <c r="M134" s="11">
        <f t="shared" si="40"/>
        <v>1686.4443813654841</v>
      </c>
      <c r="N134" s="11">
        <f t="shared" si="40"/>
        <v>1747.6619672415854</v>
      </c>
      <c r="O134" s="11">
        <f t="shared" si="40"/>
        <v>1777.196341879848</v>
      </c>
      <c r="P134" s="11">
        <f t="shared" si="40"/>
        <v>1771.9672766430319</v>
      </c>
      <c r="Q134" s="11">
        <f t="shared" si="40"/>
        <v>1745.9841556376575</v>
      </c>
      <c r="R134" s="11">
        <f t="shared" si="40"/>
        <v>1718.5530652356586</v>
      </c>
      <c r="S134" s="11">
        <f t="shared" si="40"/>
        <v>1701.0405734714866</v>
      </c>
      <c r="T134" s="11">
        <f t="shared" si="40"/>
        <v>1703.9927682525645</v>
      </c>
      <c r="U134" s="11">
        <f t="shared" si="40"/>
        <v>1724.7129941429357</v>
      </c>
      <c r="V134" s="11">
        <f t="shared" si="40"/>
        <v>1745.7489594339636</v>
      </c>
      <c r="W134" s="11">
        <f t="shared" si="40"/>
        <v>1759.0314923822343</v>
      </c>
      <c r="X134" s="12">
        <f t="shared" si="40"/>
        <v>1761.8032913122602</v>
      </c>
    </row>
    <row r="135" spans="1:24" x14ac:dyDescent="0.2">
      <c r="A135" s="15" t="s">
        <v>5</v>
      </c>
      <c r="B135" s="62">
        <f t="shared" si="37"/>
        <v>840.06801152737751</v>
      </c>
      <c r="C135" s="11">
        <f t="shared" si="37"/>
        <v>817.67124144117258</v>
      </c>
      <c r="D135" s="11">
        <f t="shared" ref="D135:X135" si="41">D84/D$102*$B$102</f>
        <v>782.03031813669054</v>
      </c>
      <c r="E135" s="11">
        <f t="shared" si="41"/>
        <v>737.04617282974311</v>
      </c>
      <c r="F135" s="11">
        <f t="shared" si="41"/>
        <v>694.95869685241428</v>
      </c>
      <c r="G135" s="11">
        <f t="shared" si="41"/>
        <v>657.68587075728055</v>
      </c>
      <c r="H135" s="11">
        <f t="shared" si="41"/>
        <v>628.42478813470188</v>
      </c>
      <c r="I135" s="11">
        <f t="shared" si="41"/>
        <v>613.4901069586241</v>
      </c>
      <c r="J135" s="11">
        <f t="shared" si="41"/>
        <v>608.71687405808871</v>
      </c>
      <c r="K135" s="11">
        <f t="shared" si="41"/>
        <v>608.83381671106565</v>
      </c>
      <c r="L135" s="11">
        <f t="shared" si="41"/>
        <v>611.40364814300358</v>
      </c>
      <c r="M135" s="11">
        <f t="shared" si="41"/>
        <v>618.13577962223053</v>
      </c>
      <c r="N135" s="11">
        <f t="shared" si="41"/>
        <v>631.09497548245361</v>
      </c>
      <c r="O135" s="11">
        <f t="shared" si="41"/>
        <v>650.2363693406736</v>
      </c>
      <c r="P135" s="11">
        <f t="shared" si="41"/>
        <v>678.18078006622727</v>
      </c>
      <c r="Q135" s="11">
        <f t="shared" si="41"/>
        <v>714.20201348943067</v>
      </c>
      <c r="R135" s="11">
        <f t="shared" si="41"/>
        <v>749.87641594721094</v>
      </c>
      <c r="S135" s="11">
        <f t="shared" si="41"/>
        <v>778.42923279081458</v>
      </c>
      <c r="T135" s="11">
        <f t="shared" si="41"/>
        <v>792.86652500192713</v>
      </c>
      <c r="U135" s="11">
        <f t="shared" si="41"/>
        <v>791.56199837249528</v>
      </c>
      <c r="V135" s="11">
        <f t="shared" si="41"/>
        <v>780.68107771723771</v>
      </c>
      <c r="W135" s="11">
        <f t="shared" si="41"/>
        <v>768.76502518686789</v>
      </c>
      <c r="X135" s="12">
        <f t="shared" si="41"/>
        <v>760.97618886791827</v>
      </c>
    </row>
    <row r="136" spans="1:24" x14ac:dyDescent="0.2">
      <c r="A136" s="15" t="s">
        <v>6</v>
      </c>
      <c r="B136" s="62">
        <f t="shared" si="37"/>
        <v>928.76166140760063</v>
      </c>
      <c r="C136" s="11">
        <f t="shared" si="37"/>
        <v>922.46509640465683</v>
      </c>
      <c r="D136" s="11">
        <f t="shared" ref="D136:X136" si="42">D85/D$102*$B$102</f>
        <v>912.49799890002066</v>
      </c>
      <c r="E136" s="11">
        <f t="shared" si="42"/>
        <v>903.63579789916832</v>
      </c>
      <c r="F136" s="11">
        <f t="shared" si="42"/>
        <v>891.68067006990248</v>
      </c>
      <c r="G136" s="11">
        <f t="shared" si="42"/>
        <v>874.59217779521134</v>
      </c>
      <c r="H136" s="11">
        <f t="shared" si="42"/>
        <v>851.06899924959509</v>
      </c>
      <c r="I136" s="11">
        <f t="shared" si="42"/>
        <v>815.79633080950123</v>
      </c>
      <c r="J136" s="11">
        <f t="shared" si="42"/>
        <v>772.01196220580164</v>
      </c>
      <c r="K136" s="11">
        <f t="shared" si="42"/>
        <v>731.47964234939514</v>
      </c>
      <c r="L136" s="11">
        <f t="shared" si="42"/>
        <v>695.8312273622148</v>
      </c>
      <c r="M136" s="11">
        <f t="shared" si="42"/>
        <v>668.26110938087515</v>
      </c>
      <c r="N136" s="11">
        <f t="shared" si="42"/>
        <v>655.13661782046847</v>
      </c>
      <c r="O136" s="11">
        <f t="shared" si="42"/>
        <v>652.40983388304267</v>
      </c>
      <c r="P136" s="11">
        <f t="shared" si="42"/>
        <v>655.0081848035403</v>
      </c>
      <c r="Q136" s="11">
        <f t="shared" si="42"/>
        <v>660.22285559872853</v>
      </c>
      <c r="R136" s="11">
        <f t="shared" si="42"/>
        <v>669.61726865161791</v>
      </c>
      <c r="S136" s="11">
        <f t="shared" si="42"/>
        <v>685.33465529011028</v>
      </c>
      <c r="T136" s="11">
        <f t="shared" si="42"/>
        <v>706.97719288427777</v>
      </c>
      <c r="U136" s="11">
        <f t="shared" si="42"/>
        <v>737.09744782523887</v>
      </c>
      <c r="V136" s="11">
        <f t="shared" si="42"/>
        <v>775.06246205709647</v>
      </c>
      <c r="W136" s="11">
        <f t="shared" si="42"/>
        <v>812.22589931478035</v>
      </c>
      <c r="X136" s="12">
        <f t="shared" si="42"/>
        <v>841.74830172031409</v>
      </c>
    </row>
    <row r="137" spans="1:24" x14ac:dyDescent="0.2">
      <c r="A137" s="15" t="s">
        <v>7</v>
      </c>
      <c r="B137" s="62">
        <f t="shared" si="37"/>
        <v>1024.5936383715541</v>
      </c>
      <c r="C137" s="11">
        <f t="shared" si="37"/>
        <v>982.57131490537085</v>
      </c>
      <c r="D137" s="11">
        <f t="shared" ref="D137:X137" si="43">D86/D$102*$B$102</f>
        <v>954.17631721249836</v>
      </c>
      <c r="E137" s="11">
        <f t="shared" si="43"/>
        <v>939.59878178521581</v>
      </c>
      <c r="F137" s="11">
        <f t="shared" si="43"/>
        <v>926.95044066596483</v>
      </c>
      <c r="G137" s="11">
        <f t="shared" si="43"/>
        <v>918.33201849314617</v>
      </c>
      <c r="H137" s="11">
        <f t="shared" si="43"/>
        <v>911.59381468469326</v>
      </c>
      <c r="I137" s="11">
        <f t="shared" si="43"/>
        <v>903.18868726354037</v>
      </c>
      <c r="J137" s="11">
        <f t="shared" si="43"/>
        <v>896.5756135893447</v>
      </c>
      <c r="K137" s="11">
        <f t="shared" si="43"/>
        <v>887.51821550824047</v>
      </c>
      <c r="L137" s="11">
        <f t="shared" si="43"/>
        <v>873.60877782161344</v>
      </c>
      <c r="M137" s="11">
        <f t="shared" si="43"/>
        <v>853.37602797980469</v>
      </c>
      <c r="N137" s="11">
        <f t="shared" si="43"/>
        <v>821.25083144675693</v>
      </c>
      <c r="O137" s="11">
        <f t="shared" si="43"/>
        <v>780.47061697965421</v>
      </c>
      <c r="P137" s="11">
        <f t="shared" si="43"/>
        <v>742.98872169544313</v>
      </c>
      <c r="Q137" s="11">
        <f t="shared" si="43"/>
        <v>710.15834035886803</v>
      </c>
      <c r="R137" s="11">
        <f t="shared" si="43"/>
        <v>684.98432129314915</v>
      </c>
      <c r="S137" s="11">
        <f t="shared" si="43"/>
        <v>673.94817363522873</v>
      </c>
      <c r="T137" s="11">
        <f t="shared" si="43"/>
        <v>672.72474822591801</v>
      </c>
      <c r="U137" s="11">
        <f t="shared" si="43"/>
        <v>676.09586921868799</v>
      </c>
      <c r="V137" s="11">
        <f t="shared" si="43"/>
        <v>681.51235406735714</v>
      </c>
      <c r="W137" s="11">
        <f t="shared" si="43"/>
        <v>690.77450117675289</v>
      </c>
      <c r="X137" s="12">
        <f t="shared" si="43"/>
        <v>706.29073635795396</v>
      </c>
    </row>
    <row r="138" spans="1:24" x14ac:dyDescent="0.2">
      <c r="A138" s="15" t="s">
        <v>8</v>
      </c>
      <c r="B138" s="62">
        <f t="shared" si="37"/>
        <v>1210.1760296828813</v>
      </c>
      <c r="C138" s="11">
        <f t="shared" si="37"/>
        <v>1196.2801886292605</v>
      </c>
      <c r="D138" s="11">
        <f t="shared" ref="D138:X138" si="44">D87/D$102*$B$102</f>
        <v>1159.1955117019068</v>
      </c>
      <c r="E138" s="11">
        <f t="shared" si="44"/>
        <v>1110.0074908564454</v>
      </c>
      <c r="F138" s="11">
        <f t="shared" si="44"/>
        <v>1061.2863165972567</v>
      </c>
      <c r="G138" s="11">
        <f t="shared" si="44"/>
        <v>1015.534235438564</v>
      </c>
      <c r="H138" s="11">
        <f t="shared" si="44"/>
        <v>973.90419295802815</v>
      </c>
      <c r="I138" s="11">
        <f t="shared" si="44"/>
        <v>947.54947442099819</v>
      </c>
      <c r="J138" s="11">
        <f t="shared" si="44"/>
        <v>935.33469494289477</v>
      </c>
      <c r="K138" s="11">
        <f t="shared" si="44"/>
        <v>925.61483452231505</v>
      </c>
      <c r="L138" s="11">
        <f t="shared" si="44"/>
        <v>920.10787726488059</v>
      </c>
      <c r="M138" s="11">
        <f t="shared" si="44"/>
        <v>916.55791059160867</v>
      </c>
      <c r="N138" s="11">
        <f t="shared" si="44"/>
        <v>911.18801701978327</v>
      </c>
      <c r="O138" s="11">
        <f t="shared" si="44"/>
        <v>907.5887773780405</v>
      </c>
      <c r="P138" s="11">
        <f t="shared" si="44"/>
        <v>901.88614679615739</v>
      </c>
      <c r="Q138" s="11">
        <f t="shared" si="44"/>
        <v>891.28650245141341</v>
      </c>
      <c r="R138" s="11">
        <f t="shared" si="44"/>
        <v>873.90785690195264</v>
      </c>
      <c r="S138" s="11">
        <f t="shared" si="44"/>
        <v>843.97858700281802</v>
      </c>
      <c r="T138" s="11">
        <f t="shared" si="44"/>
        <v>804.27845927549379</v>
      </c>
      <c r="U138" s="11">
        <f t="shared" si="44"/>
        <v>766.87869198850103</v>
      </c>
      <c r="V138" s="11">
        <f t="shared" si="44"/>
        <v>733.50476644393916</v>
      </c>
      <c r="W138" s="11">
        <f t="shared" si="44"/>
        <v>707.54851960138444</v>
      </c>
      <c r="X138" s="12">
        <f t="shared" si="44"/>
        <v>695.90352891124405</v>
      </c>
    </row>
    <row r="139" spans="1:24" x14ac:dyDescent="0.2">
      <c r="A139" s="15" t="s">
        <v>9</v>
      </c>
      <c r="B139" s="62">
        <f t="shared" si="37"/>
        <v>1435.8344851184886</v>
      </c>
      <c r="C139" s="11">
        <f t="shared" si="37"/>
        <v>1519.3258464168789</v>
      </c>
      <c r="D139" s="11">
        <f t="shared" ref="D139:X139" si="45">D88/D$102*$B$102</f>
        <v>1600.7212461375232</v>
      </c>
      <c r="E139" s="11">
        <f t="shared" si="45"/>
        <v>1665.1400655025329</v>
      </c>
      <c r="F139" s="11">
        <f t="shared" si="45"/>
        <v>1707.1429893697593</v>
      </c>
      <c r="G139" s="11">
        <f t="shared" si="45"/>
        <v>1720.2796199540799</v>
      </c>
      <c r="H139" s="11">
        <f t="shared" si="45"/>
        <v>1700.4364312935452</v>
      </c>
      <c r="I139" s="11">
        <f t="shared" si="45"/>
        <v>1650.6014174085874</v>
      </c>
      <c r="J139" s="11">
        <f t="shared" si="45"/>
        <v>1584.5956847323062</v>
      </c>
      <c r="K139" s="11">
        <f t="shared" si="45"/>
        <v>1520.0196912438948</v>
      </c>
      <c r="L139" s="11">
        <f t="shared" si="45"/>
        <v>1459.737201730504</v>
      </c>
      <c r="M139" s="11">
        <f t="shared" si="45"/>
        <v>1405.1662316716481</v>
      </c>
      <c r="N139" s="11">
        <f t="shared" si="45"/>
        <v>1371.9805853760222</v>
      </c>
      <c r="O139" s="11">
        <f t="shared" si="45"/>
        <v>1358.9649896493052</v>
      </c>
      <c r="P139" s="11">
        <f t="shared" si="45"/>
        <v>1350.0434556375651</v>
      </c>
      <c r="Q139" s="11">
        <f t="shared" si="45"/>
        <v>1347.2409507494817</v>
      </c>
      <c r="R139" s="11">
        <f t="shared" si="45"/>
        <v>1346.8324123492578</v>
      </c>
      <c r="S139" s="11">
        <f t="shared" si="45"/>
        <v>1343.2465634340679</v>
      </c>
      <c r="T139" s="11">
        <f t="shared" si="45"/>
        <v>1340.9720066599393</v>
      </c>
      <c r="U139" s="11">
        <f t="shared" si="45"/>
        <v>1334.0079464481657</v>
      </c>
      <c r="V139" s="11">
        <f t="shared" si="45"/>
        <v>1318.6409738525069</v>
      </c>
      <c r="W139" s="11">
        <f t="shared" si="45"/>
        <v>1292.5933951413544</v>
      </c>
      <c r="X139" s="12">
        <f t="shared" si="45"/>
        <v>1247.9269125557453</v>
      </c>
    </row>
    <row r="140" spans="1:24" x14ac:dyDescent="0.2">
      <c r="A140" s="15" t="s">
        <v>10</v>
      </c>
      <c r="B140" s="62">
        <f t="shared" si="37"/>
        <v>1150.7564007322701</v>
      </c>
      <c r="C140" s="11">
        <f t="shared" si="37"/>
        <v>1132.3542953344258</v>
      </c>
      <c r="D140" s="11">
        <f t="shared" ref="D140:X140" si="46">D89/D$102*$B$102</f>
        <v>1125.4330522901334</v>
      </c>
      <c r="E140" s="11">
        <f t="shared" si="46"/>
        <v>1137.7029425928883</v>
      </c>
      <c r="F140" s="11">
        <f t="shared" si="46"/>
        <v>1167.615640410467</v>
      </c>
      <c r="G140" s="11">
        <f t="shared" si="46"/>
        <v>1219.6078224424368</v>
      </c>
      <c r="H140" s="11">
        <f t="shared" si="46"/>
        <v>1290.3058579287122</v>
      </c>
      <c r="I140" s="11">
        <f t="shared" si="46"/>
        <v>1361.2626179307449</v>
      </c>
      <c r="J140" s="11">
        <f t="shared" si="46"/>
        <v>1419.1423526990302</v>
      </c>
      <c r="K140" s="11">
        <f t="shared" si="46"/>
        <v>1459.2092140765851</v>
      </c>
      <c r="L140" s="11">
        <f t="shared" si="46"/>
        <v>1475.2880176329072</v>
      </c>
      <c r="M140" s="11">
        <f t="shared" si="46"/>
        <v>1463.4293287405428</v>
      </c>
      <c r="N140" s="11">
        <f t="shared" si="46"/>
        <v>1425.4834367698343</v>
      </c>
      <c r="O140" s="11">
        <f t="shared" si="46"/>
        <v>1373.3210339580346</v>
      </c>
      <c r="P140" s="11">
        <f t="shared" si="46"/>
        <v>1322.6206573041748</v>
      </c>
      <c r="Q140" s="11">
        <f t="shared" si="46"/>
        <v>1275.3456949330966</v>
      </c>
      <c r="R140" s="11">
        <f t="shared" si="46"/>
        <v>1232.3063335983147</v>
      </c>
      <c r="S140" s="11">
        <f t="shared" si="46"/>
        <v>1207.2249281988345</v>
      </c>
      <c r="T140" s="11">
        <f t="shared" si="46"/>
        <v>1198.5448518982382</v>
      </c>
      <c r="U140" s="11">
        <f t="shared" si="46"/>
        <v>1192.0067474631726</v>
      </c>
      <c r="V140" s="11">
        <f t="shared" si="46"/>
        <v>1189.7594492560636</v>
      </c>
      <c r="W140" s="11">
        <f t="shared" si="46"/>
        <v>1188.9421656814557</v>
      </c>
      <c r="X140" s="12">
        <f t="shared" si="46"/>
        <v>1185.1205808545913</v>
      </c>
    </row>
    <row r="141" spans="1:24" x14ac:dyDescent="0.2">
      <c r="A141" s="15" t="s">
        <v>11</v>
      </c>
      <c r="B141" s="62">
        <f t="shared" si="37"/>
        <v>1035.8168201001508</v>
      </c>
      <c r="C141" s="11">
        <f t="shared" si="37"/>
        <v>1058.3096045470891</v>
      </c>
      <c r="D141" s="11">
        <f t="shared" ref="D141:X141" si="47">D90/D$102*$B$102</f>
        <v>1086.7672507101222</v>
      </c>
      <c r="E141" s="11">
        <f t="shared" si="47"/>
        <v>1102.5167662627878</v>
      </c>
      <c r="F141" s="11">
        <f t="shared" si="47"/>
        <v>1107.8994915219464</v>
      </c>
      <c r="G141" s="11">
        <f t="shared" si="47"/>
        <v>1099.0543075529995</v>
      </c>
      <c r="H141" s="11">
        <f t="shared" si="47"/>
        <v>1081.8787071467391</v>
      </c>
      <c r="I141" s="11">
        <f t="shared" si="47"/>
        <v>1077.2064153149258</v>
      </c>
      <c r="J141" s="11">
        <f t="shared" si="47"/>
        <v>1091.668104729099</v>
      </c>
      <c r="K141" s="11">
        <f t="shared" si="47"/>
        <v>1123.8941314678368</v>
      </c>
      <c r="L141" s="11">
        <f t="shared" si="47"/>
        <v>1177.907973580199</v>
      </c>
      <c r="M141" s="11">
        <f t="shared" si="47"/>
        <v>1250.5398894038442</v>
      </c>
      <c r="N141" s="11">
        <f t="shared" si="47"/>
        <v>1323.7115126612009</v>
      </c>
      <c r="O141" s="11">
        <f t="shared" si="47"/>
        <v>1384.5957392338537</v>
      </c>
      <c r="P141" s="11">
        <f t="shared" si="47"/>
        <v>1429.0491319465459</v>
      </c>
      <c r="Q141" s="11">
        <f t="shared" si="47"/>
        <v>1450.383401920486</v>
      </c>
      <c r="R141" s="11">
        <f t="shared" si="47"/>
        <v>1443.9436789832046</v>
      </c>
      <c r="S141" s="11">
        <f t="shared" si="47"/>
        <v>1411.1375634611652</v>
      </c>
      <c r="T141" s="11">
        <f t="shared" si="47"/>
        <v>1362.7303417229775</v>
      </c>
      <c r="U141" s="11">
        <f t="shared" si="47"/>
        <v>1314.0097700112694</v>
      </c>
      <c r="V141" s="11">
        <f t="shared" si="47"/>
        <v>1267.4592120352115</v>
      </c>
      <c r="W141" s="11">
        <f t="shared" si="47"/>
        <v>1224.4385479497485</v>
      </c>
      <c r="X141" s="12">
        <f t="shared" si="47"/>
        <v>1199.0164273506007</v>
      </c>
    </row>
    <row r="142" spans="1:24" x14ac:dyDescent="0.2">
      <c r="A142" s="15" t="s">
        <v>12</v>
      </c>
      <c r="B142" s="62">
        <f t="shared" si="37"/>
        <v>888.69248950649978</v>
      </c>
      <c r="C142" s="11">
        <f t="shared" si="37"/>
        <v>852.80018310685682</v>
      </c>
      <c r="D142" s="11">
        <f t="shared" ref="D142:X142" si="48">D91/D$102*$B$102</f>
        <v>812.83689170029982</v>
      </c>
      <c r="E142" s="11">
        <f t="shared" si="48"/>
        <v>777.31892956650404</v>
      </c>
      <c r="F142" s="11">
        <f t="shared" si="48"/>
        <v>750.28564172297899</v>
      </c>
      <c r="G142" s="11">
        <f t="shared" si="48"/>
        <v>743.21677288832063</v>
      </c>
      <c r="H142" s="11">
        <f t="shared" si="48"/>
        <v>759.83028215713773</v>
      </c>
      <c r="I142" s="11">
        <f t="shared" si="48"/>
        <v>781.57343574639822</v>
      </c>
      <c r="J142" s="11">
        <f t="shared" si="48"/>
        <v>794.90688995748474</v>
      </c>
      <c r="K142" s="11">
        <f t="shared" si="48"/>
        <v>801.34865296176008</v>
      </c>
      <c r="L142" s="11">
        <f t="shared" si="48"/>
        <v>797.78568108002503</v>
      </c>
      <c r="M142" s="11">
        <f t="shared" si="48"/>
        <v>788.3269922120212</v>
      </c>
      <c r="N142" s="11">
        <f t="shared" si="48"/>
        <v>787.8447637574543</v>
      </c>
      <c r="O142" s="11">
        <f t="shared" si="48"/>
        <v>801.36592935389069</v>
      </c>
      <c r="P142" s="11">
        <f t="shared" si="48"/>
        <v>828.37460902682233</v>
      </c>
      <c r="Q142" s="11">
        <f t="shared" si="48"/>
        <v>871.72708709605922</v>
      </c>
      <c r="R142" s="11">
        <f t="shared" si="48"/>
        <v>928.93383545849326</v>
      </c>
      <c r="S142" s="11">
        <f t="shared" si="48"/>
        <v>986.55005127062498</v>
      </c>
      <c r="T142" s="11">
        <f t="shared" si="48"/>
        <v>1034.3303010105612</v>
      </c>
      <c r="U142" s="11">
        <f t="shared" si="48"/>
        <v>1068.7327621782094</v>
      </c>
      <c r="V142" s="11">
        <f t="shared" si="48"/>
        <v>1084.9461663656004</v>
      </c>
      <c r="W142" s="11">
        <f t="shared" si="48"/>
        <v>1079.8546506444495</v>
      </c>
      <c r="X142" s="12">
        <f t="shared" si="48"/>
        <v>1054.8957406913503</v>
      </c>
    </row>
    <row r="143" spans="1:24" x14ac:dyDescent="0.2">
      <c r="A143" s="15" t="s">
        <v>13</v>
      </c>
      <c r="B143" s="62">
        <f t="shared" si="37"/>
        <v>621.73063257208696</v>
      </c>
      <c r="C143" s="11">
        <f t="shared" si="37"/>
        <v>616.07025107432196</v>
      </c>
      <c r="D143" s="11">
        <f t="shared" ref="D143:X143" si="49">D92/D$102*$B$102</f>
        <v>610.04288411601397</v>
      </c>
      <c r="E143" s="11">
        <f t="shared" si="49"/>
        <v>599.97409574164044</v>
      </c>
      <c r="F143" s="11">
        <f t="shared" si="49"/>
        <v>586.57127391982908</v>
      </c>
      <c r="G143" s="11">
        <f t="shared" si="49"/>
        <v>569.76048987819593</v>
      </c>
      <c r="H143" s="11">
        <f t="shared" si="49"/>
        <v>547.21876792159628</v>
      </c>
      <c r="I143" s="11">
        <f t="shared" si="49"/>
        <v>522.44057656476218</v>
      </c>
      <c r="J143" s="11">
        <f t="shared" si="49"/>
        <v>501.16974016557015</v>
      </c>
      <c r="K143" s="11">
        <f t="shared" si="49"/>
        <v>485.63606059765937</v>
      </c>
      <c r="L143" s="11">
        <f t="shared" si="49"/>
        <v>483.09132630060401</v>
      </c>
      <c r="M143" s="11">
        <f t="shared" si="49"/>
        <v>495.96951544312867</v>
      </c>
      <c r="N143" s="11">
        <f t="shared" si="49"/>
        <v>512.12897172224268</v>
      </c>
      <c r="O143" s="11">
        <f t="shared" si="49"/>
        <v>522.81803338850136</v>
      </c>
      <c r="P143" s="11">
        <f t="shared" si="49"/>
        <v>529.23114513452856</v>
      </c>
      <c r="Q143" s="11">
        <f t="shared" si="49"/>
        <v>529.12706994564178</v>
      </c>
      <c r="R143" s="11">
        <f t="shared" si="49"/>
        <v>525.01074492146029</v>
      </c>
      <c r="S143" s="11">
        <f t="shared" si="49"/>
        <v>526.68586233394808</v>
      </c>
      <c r="T143" s="11">
        <f t="shared" si="49"/>
        <v>537.22045157267257</v>
      </c>
      <c r="U143" s="11">
        <f t="shared" si="49"/>
        <v>556.17443797597753</v>
      </c>
      <c r="V143" s="11">
        <f t="shared" si="49"/>
        <v>585.61096061303613</v>
      </c>
      <c r="W143" s="11">
        <f t="shared" si="49"/>
        <v>624.02035734874278</v>
      </c>
      <c r="X143" s="12">
        <f t="shared" si="49"/>
        <v>662.54489435595133</v>
      </c>
    </row>
    <row r="144" spans="1:24" x14ac:dyDescent="0.2">
      <c r="A144" s="15" t="s">
        <v>14</v>
      </c>
      <c r="B144" s="62">
        <f t="shared" si="37"/>
        <v>589.99397125494352</v>
      </c>
      <c r="C144" s="11">
        <f t="shared" si="37"/>
        <v>603.1357751321691</v>
      </c>
      <c r="D144" s="11">
        <f t="shared" ref="D144:X144" si="50">D93/D$102*$B$102</f>
        <v>616.04107739783888</v>
      </c>
      <c r="E144" s="11">
        <f t="shared" si="50"/>
        <v>621.79427258102533</v>
      </c>
      <c r="F144" s="11">
        <f t="shared" si="50"/>
        <v>614.84524590721128</v>
      </c>
      <c r="G144" s="11">
        <f t="shared" si="50"/>
        <v>607.04227721029827</v>
      </c>
      <c r="H144" s="11">
        <f t="shared" si="50"/>
        <v>602.43569460424749</v>
      </c>
      <c r="I144" s="11">
        <f t="shared" si="50"/>
        <v>597.91198407846252</v>
      </c>
      <c r="J144" s="11">
        <f t="shared" si="50"/>
        <v>590.15510428938717</v>
      </c>
      <c r="K144" s="11">
        <f t="shared" si="50"/>
        <v>579.4450131596559</v>
      </c>
      <c r="L144" s="11">
        <f t="shared" si="50"/>
        <v>565.34512075159023</v>
      </c>
      <c r="M144" s="11">
        <f t="shared" si="50"/>
        <v>545.40877624810651</v>
      </c>
      <c r="N144" s="11">
        <f t="shared" si="50"/>
        <v>523.00700200106041</v>
      </c>
      <c r="O144" s="11">
        <f t="shared" si="50"/>
        <v>504.03123231021266</v>
      </c>
      <c r="P144" s="11">
        <f t="shared" si="50"/>
        <v>490.94698196378164</v>
      </c>
      <c r="Q144" s="11">
        <f t="shared" si="50"/>
        <v>490.96681386420931</v>
      </c>
      <c r="R144" s="11">
        <f t="shared" si="50"/>
        <v>506.47177262805104</v>
      </c>
      <c r="S144" s="11">
        <f t="shared" si="50"/>
        <v>525.1080116614412</v>
      </c>
      <c r="T144" s="11">
        <f t="shared" si="50"/>
        <v>537.64817670593823</v>
      </c>
      <c r="U144" s="11">
        <f t="shared" si="50"/>
        <v>545.15255985511942</v>
      </c>
      <c r="V144" s="11">
        <f t="shared" si="50"/>
        <v>545.51465975765507</v>
      </c>
      <c r="W144" s="11">
        <f t="shared" si="50"/>
        <v>541.56286003179343</v>
      </c>
      <c r="X144" s="12">
        <f t="shared" si="50"/>
        <v>543.53129690971298</v>
      </c>
    </row>
    <row r="145" spans="1:24" x14ac:dyDescent="0.2">
      <c r="A145" s="15" t="s">
        <v>15</v>
      </c>
      <c r="B145" s="62">
        <f t="shared" si="37"/>
        <v>571.74212841450378</v>
      </c>
      <c r="C145" s="11">
        <f t="shared" si="37"/>
        <v>606.42911152324291</v>
      </c>
      <c r="D145" s="11">
        <f t="shared" ref="D145:X145" si="51">D94/D$102*$B$102</f>
        <v>631.67711063514798</v>
      </c>
      <c r="E145" s="11">
        <f t="shared" si="51"/>
        <v>662.41225594196555</v>
      </c>
      <c r="F145" s="11">
        <f t="shared" si="51"/>
        <v>707.16888804469829</v>
      </c>
      <c r="G145" s="11">
        <f t="shared" si="51"/>
        <v>740.68782065623589</v>
      </c>
      <c r="H145" s="11">
        <f t="shared" si="51"/>
        <v>758.9578794820344</v>
      </c>
      <c r="I145" s="11">
        <f t="shared" si="51"/>
        <v>777.28187938980238</v>
      </c>
      <c r="J145" s="11">
        <f t="shared" si="51"/>
        <v>787.82650481183441</v>
      </c>
      <c r="K145" s="11">
        <f t="shared" si="51"/>
        <v>783.34901998405735</v>
      </c>
      <c r="L145" s="11">
        <f t="shared" si="51"/>
        <v>777.84092031722787</v>
      </c>
      <c r="M145" s="11">
        <f t="shared" si="51"/>
        <v>776.21286271526765</v>
      </c>
      <c r="N145" s="11">
        <f t="shared" si="51"/>
        <v>774.46175429701157</v>
      </c>
      <c r="O145" s="11">
        <f t="shared" si="51"/>
        <v>768.53334503706219</v>
      </c>
      <c r="P145" s="11">
        <f t="shared" si="51"/>
        <v>758.96053841902608</v>
      </c>
      <c r="Q145" s="11">
        <f t="shared" si="51"/>
        <v>744.66293652562626</v>
      </c>
      <c r="R145" s="11">
        <f t="shared" si="51"/>
        <v>722.06082749216114</v>
      </c>
      <c r="S145" s="11">
        <f t="shared" si="51"/>
        <v>695.73167937595429</v>
      </c>
      <c r="T145" s="11">
        <f t="shared" si="51"/>
        <v>673.32172807614711</v>
      </c>
      <c r="U145" s="11">
        <f t="shared" si="51"/>
        <v>658.01281892748159</v>
      </c>
      <c r="V145" s="11">
        <f t="shared" si="51"/>
        <v>659.70820739916451</v>
      </c>
      <c r="W145" s="11">
        <f t="shared" si="51"/>
        <v>681.69456020756218</v>
      </c>
      <c r="X145" s="12">
        <f t="shared" si="51"/>
        <v>707.44699751568726</v>
      </c>
    </row>
    <row r="146" spans="1:24" x14ac:dyDescent="0.2">
      <c r="A146" s="15" t="s">
        <v>16</v>
      </c>
      <c r="B146" s="62">
        <f t="shared" si="37"/>
        <v>444.61225404022241</v>
      </c>
      <c r="C146" s="11">
        <f t="shared" si="37"/>
        <v>448.50850188687912</v>
      </c>
      <c r="D146" s="11">
        <f t="shared" ref="D146:X146" si="52">D95/D$102*$B$102</f>
        <v>461.48228152733645</v>
      </c>
      <c r="E146" s="11">
        <f t="shared" si="52"/>
        <v>481.95772416918197</v>
      </c>
      <c r="F146" s="11">
        <f t="shared" si="52"/>
        <v>504.44430226835408</v>
      </c>
      <c r="G146" s="11">
        <f t="shared" si="52"/>
        <v>534.1398405956802</v>
      </c>
      <c r="H146" s="11">
        <f t="shared" si="52"/>
        <v>569.21798606313268</v>
      </c>
      <c r="I146" s="11">
        <f t="shared" si="52"/>
        <v>595.95653813426395</v>
      </c>
      <c r="J146" s="11">
        <f t="shared" si="52"/>
        <v>629.12725504488913</v>
      </c>
      <c r="K146" s="11">
        <f t="shared" si="52"/>
        <v>676.69815969601984</v>
      </c>
      <c r="L146" s="11">
        <f t="shared" si="52"/>
        <v>713.73962848909127</v>
      </c>
      <c r="M146" s="11">
        <f t="shared" si="52"/>
        <v>736.10123545343515</v>
      </c>
      <c r="N146" s="11">
        <f t="shared" si="52"/>
        <v>757.96860917909169</v>
      </c>
      <c r="O146" s="11">
        <f t="shared" si="52"/>
        <v>772.91326324993815</v>
      </c>
      <c r="P146" s="11">
        <f t="shared" si="52"/>
        <v>774.52665742979855</v>
      </c>
      <c r="Q146" s="11">
        <f t="shared" si="52"/>
        <v>774.96854009421179</v>
      </c>
      <c r="R146" s="11">
        <f t="shared" si="52"/>
        <v>778.52475075068082</v>
      </c>
      <c r="S146" s="11">
        <f t="shared" si="52"/>
        <v>781.53561992981383</v>
      </c>
      <c r="T146" s="11">
        <f t="shared" si="52"/>
        <v>779.74359227443131</v>
      </c>
      <c r="U146" s="11">
        <f t="shared" si="52"/>
        <v>773.25103741973783</v>
      </c>
      <c r="V146" s="11">
        <f t="shared" si="52"/>
        <v>760.81690728304352</v>
      </c>
      <c r="W146" s="11">
        <f t="shared" si="52"/>
        <v>739.0526581918773</v>
      </c>
      <c r="X146" s="12">
        <f t="shared" si="52"/>
        <v>713.42140548027567</v>
      </c>
    </row>
    <row r="147" spans="1:24" x14ac:dyDescent="0.2">
      <c r="A147" s="15" t="s">
        <v>17</v>
      </c>
      <c r="B147" s="62">
        <f t="shared" si="37"/>
        <v>237.34986528941798</v>
      </c>
      <c r="C147" s="11">
        <f t="shared" si="37"/>
        <v>236.64499129487405</v>
      </c>
      <c r="D147" s="11">
        <f t="shared" ref="D147:X147" si="53">D96/D$102*$B$102</f>
        <v>234.52314904005559</v>
      </c>
      <c r="E147" s="11">
        <f t="shared" si="53"/>
        <v>230.94927725123895</v>
      </c>
      <c r="F147" s="11">
        <f t="shared" si="53"/>
        <v>228.22665053646742</v>
      </c>
      <c r="G147" s="11">
        <f t="shared" si="53"/>
        <v>228.41443989315749</v>
      </c>
      <c r="H147" s="11">
        <f t="shared" si="53"/>
        <v>232.52894648359927</v>
      </c>
      <c r="I147" s="11">
        <f t="shared" si="53"/>
        <v>241.87772114805659</v>
      </c>
      <c r="J147" s="11">
        <f t="shared" si="53"/>
        <v>255.33963276732882</v>
      </c>
      <c r="K147" s="11">
        <f t="shared" si="53"/>
        <v>269.84558934028558</v>
      </c>
      <c r="L147" s="11">
        <f t="shared" si="53"/>
        <v>288.60023865922881</v>
      </c>
      <c r="M147" s="11">
        <f t="shared" si="53"/>
        <v>310.60008363772113</v>
      </c>
      <c r="N147" s="11">
        <f t="shared" si="53"/>
        <v>327.89684371160064</v>
      </c>
      <c r="O147" s="11">
        <f t="shared" si="53"/>
        <v>349.50499877734961</v>
      </c>
      <c r="P147" s="11">
        <f t="shared" si="53"/>
        <v>379.92140562763495</v>
      </c>
      <c r="Q147" s="11">
        <f t="shared" si="53"/>
        <v>404.33456948508348</v>
      </c>
      <c r="R147" s="11">
        <f t="shared" si="53"/>
        <v>420.08612959689106</v>
      </c>
      <c r="S147" s="11">
        <f t="shared" si="53"/>
        <v>434.93956716851233</v>
      </c>
      <c r="T147" s="11">
        <f t="shared" si="53"/>
        <v>446.14248078117379</v>
      </c>
      <c r="U147" s="11">
        <f t="shared" si="53"/>
        <v>450.26167870662778</v>
      </c>
      <c r="V147" s="11">
        <f t="shared" si="53"/>
        <v>453.11809296484131</v>
      </c>
      <c r="W147" s="11">
        <f t="shared" si="53"/>
        <v>457.0572897700265</v>
      </c>
      <c r="X147" s="12">
        <f t="shared" si="53"/>
        <v>460.51164838005411</v>
      </c>
    </row>
    <row r="148" spans="1:24" x14ac:dyDescent="0.2">
      <c r="A148" s="15" t="s">
        <v>18</v>
      </c>
      <c r="B148" s="62">
        <f t="shared" si="37"/>
        <v>103.13750634500815</v>
      </c>
      <c r="C148" s="11">
        <f t="shared" si="37"/>
        <v>105.82362975970146</v>
      </c>
      <c r="D148" s="11">
        <f t="shared" ref="D148:X148" si="54">D97/D$102*$B$102</f>
        <v>110.01832012630595</v>
      </c>
      <c r="E148" s="11">
        <f t="shared" si="54"/>
        <v>113.82755279567611</v>
      </c>
      <c r="F148" s="11">
        <f t="shared" si="54"/>
        <v>116.87592020183632</v>
      </c>
      <c r="G148" s="11">
        <f t="shared" si="54"/>
        <v>118.60250779735328</v>
      </c>
      <c r="H148" s="11">
        <f t="shared" si="54"/>
        <v>119.05197875536923</v>
      </c>
      <c r="I148" s="11">
        <f t="shared" si="54"/>
        <v>118.84264339641312</v>
      </c>
      <c r="J148" s="11">
        <f t="shared" si="54"/>
        <v>118.40968921750415</v>
      </c>
      <c r="K148" s="11">
        <f t="shared" si="54"/>
        <v>118.62805172925884</v>
      </c>
      <c r="L148" s="11">
        <f t="shared" si="54"/>
        <v>120.53516377600474</v>
      </c>
      <c r="M148" s="11">
        <f t="shared" si="54"/>
        <v>124.62066788591514</v>
      </c>
      <c r="N148" s="11">
        <f t="shared" si="54"/>
        <v>131.73706197275445</v>
      </c>
      <c r="O148" s="11">
        <f t="shared" si="54"/>
        <v>141.12811490982901</v>
      </c>
      <c r="P148" s="11">
        <f t="shared" si="54"/>
        <v>150.96313909462648</v>
      </c>
      <c r="Q148" s="11">
        <f t="shared" si="54"/>
        <v>163.51279771197471</v>
      </c>
      <c r="R148" s="11">
        <f t="shared" si="54"/>
        <v>178.11538097222092</v>
      </c>
      <c r="S148" s="11">
        <f t="shared" si="54"/>
        <v>189.72714399314597</v>
      </c>
      <c r="T148" s="11">
        <f t="shared" si="54"/>
        <v>204.40236454331415</v>
      </c>
      <c r="U148" s="11">
        <f t="shared" si="54"/>
        <v>224.58873092798046</v>
      </c>
      <c r="V148" s="11">
        <f t="shared" si="54"/>
        <v>240.57918020599826</v>
      </c>
      <c r="W148" s="11">
        <f t="shared" si="54"/>
        <v>250.80585140749076</v>
      </c>
      <c r="X148" s="12">
        <f t="shared" si="54"/>
        <v>260.0233263131359</v>
      </c>
    </row>
    <row r="149" spans="1:24" x14ac:dyDescent="0.2">
      <c r="A149" s="15" t="s">
        <v>19</v>
      </c>
      <c r="B149" s="62">
        <f t="shared" si="37"/>
        <v>29.884911765687033</v>
      </c>
      <c r="C149" s="11">
        <f t="shared" si="37"/>
        <v>32.895283249047743</v>
      </c>
      <c r="D149" s="11">
        <f t="shared" ref="D149:X149" si="55">D98/D$102*$B$102</f>
        <v>34.816665750456295</v>
      </c>
      <c r="E149" s="11">
        <f t="shared" si="55"/>
        <v>36.063654354713421</v>
      </c>
      <c r="F149" s="11">
        <f t="shared" si="55"/>
        <v>37.187150005572846</v>
      </c>
      <c r="G149" s="11">
        <f t="shared" si="55"/>
        <v>38.544073360121672</v>
      </c>
      <c r="H149" s="11">
        <f t="shared" si="55"/>
        <v>40.102650718622343</v>
      </c>
      <c r="I149" s="11">
        <f t="shared" si="55"/>
        <v>42.052176304991121</v>
      </c>
      <c r="J149" s="11">
        <f t="shared" si="55"/>
        <v>44.123440606745923</v>
      </c>
      <c r="K149" s="11">
        <f t="shared" si="55"/>
        <v>45.865324177597579</v>
      </c>
      <c r="L149" s="11">
        <f t="shared" si="55"/>
        <v>47.043029319850405</v>
      </c>
      <c r="M149" s="11">
        <f t="shared" si="55"/>
        <v>47.707961370268499</v>
      </c>
      <c r="N149" s="11">
        <f t="shared" si="55"/>
        <v>48.200952324871047</v>
      </c>
      <c r="O149" s="11">
        <f t="shared" si="55"/>
        <v>48.719559588136207</v>
      </c>
      <c r="P149" s="11">
        <f t="shared" si="55"/>
        <v>49.633066394390191</v>
      </c>
      <c r="Q149" s="11">
        <f t="shared" si="55"/>
        <v>51.368509048330857</v>
      </c>
      <c r="R149" s="11">
        <f t="shared" si="55"/>
        <v>54.100375887631792</v>
      </c>
      <c r="S149" s="11">
        <f t="shared" si="55"/>
        <v>58.299828995368706</v>
      </c>
      <c r="T149" s="11">
        <f t="shared" si="55"/>
        <v>63.464420036361439</v>
      </c>
      <c r="U149" s="11">
        <f t="shared" si="55"/>
        <v>68.597631452741581</v>
      </c>
      <c r="V149" s="11">
        <f t="shared" si="55"/>
        <v>75.122410709317947</v>
      </c>
      <c r="W149" s="11">
        <f t="shared" si="55"/>
        <v>82.670350352678952</v>
      </c>
      <c r="X149" s="12">
        <f t="shared" si="55"/>
        <v>88.52233254142503</v>
      </c>
    </row>
    <row r="150" spans="1:24" x14ac:dyDescent="0.2">
      <c r="A150" s="15" t="s">
        <v>20</v>
      </c>
      <c r="B150" s="62">
        <f t="shared" si="37"/>
        <v>3.6098624622609856</v>
      </c>
      <c r="C150" s="11">
        <f t="shared" si="37"/>
        <v>3.4419298514270222</v>
      </c>
      <c r="D150" s="11">
        <f t="shared" ref="D150:X150" si="56">D99/D$102*$B$102</f>
        <v>3.7997284889645799</v>
      </c>
      <c r="E150" s="11">
        <f t="shared" si="56"/>
        <v>4.6685442175168816</v>
      </c>
      <c r="F150" s="11">
        <f t="shared" si="56"/>
        <v>5.5578819703411675</v>
      </c>
      <c r="G150" s="11">
        <f t="shared" si="56"/>
        <v>6.3084576747499028</v>
      </c>
      <c r="H150" s="11">
        <f t="shared" si="56"/>
        <v>6.9026398738487833</v>
      </c>
      <c r="I150" s="11">
        <f t="shared" si="56"/>
        <v>7.3248795230244053</v>
      </c>
      <c r="J150" s="11">
        <f t="shared" si="56"/>
        <v>7.7011471674665541</v>
      </c>
      <c r="K150" s="11">
        <f t="shared" si="56"/>
        <v>8.0977137075464487</v>
      </c>
      <c r="L150" s="11">
        <f t="shared" si="56"/>
        <v>8.5653189038506472</v>
      </c>
      <c r="M150" s="11">
        <f t="shared" si="56"/>
        <v>9.0727486527263999</v>
      </c>
      <c r="N150" s="11">
        <f t="shared" si="56"/>
        <v>9.6734325822231924</v>
      </c>
      <c r="O150" s="11">
        <f t="shared" si="56"/>
        <v>10.306011293429691</v>
      </c>
      <c r="P150" s="11">
        <f t="shared" si="56"/>
        <v>10.85043511867965</v>
      </c>
      <c r="Q150" s="11">
        <f t="shared" si="56"/>
        <v>11.259049754756186</v>
      </c>
      <c r="R150" s="11">
        <f t="shared" si="56"/>
        <v>11.550628541479224</v>
      </c>
      <c r="S150" s="11">
        <f t="shared" si="56"/>
        <v>11.838962413728892</v>
      </c>
      <c r="T150" s="11">
        <f t="shared" si="56"/>
        <v>12.165524471551411</v>
      </c>
      <c r="U150" s="11">
        <f t="shared" si="56"/>
        <v>12.594861139466749</v>
      </c>
      <c r="V150" s="11">
        <f t="shared" si="56"/>
        <v>13.242425750365515</v>
      </c>
      <c r="W150" s="11">
        <f t="shared" si="56"/>
        <v>14.140820751188373</v>
      </c>
      <c r="X150" s="12">
        <f t="shared" si="56"/>
        <v>15.45422552345407</v>
      </c>
    </row>
    <row r="151" spans="1:24" x14ac:dyDescent="0.2">
      <c r="A151" s="15" t="s">
        <v>21</v>
      </c>
      <c r="B151" s="63">
        <f t="shared" si="37"/>
        <v>1.3032786885245902</v>
      </c>
      <c r="C151" s="48">
        <f t="shared" si="37"/>
        <v>1.3016283793563548</v>
      </c>
      <c r="D151" s="48">
        <f t="shared" ref="D151:X151" si="57">D100/D$102*$B$102</f>
        <v>1.2987941747111746</v>
      </c>
      <c r="E151" s="48">
        <f t="shared" si="57"/>
        <v>1.2950246410073889</v>
      </c>
      <c r="F151" s="48">
        <f t="shared" si="57"/>
        <v>1.2906647639518707</v>
      </c>
      <c r="G151" s="48">
        <f t="shared" si="57"/>
        <v>1.2866519313457494</v>
      </c>
      <c r="H151" s="48">
        <f t="shared" si="57"/>
        <v>1.2832856771336478</v>
      </c>
      <c r="I151" s="48">
        <f t="shared" si="57"/>
        <v>1.2805369840996688</v>
      </c>
      <c r="J151" s="48">
        <f t="shared" si="57"/>
        <v>1.2781895556415841</v>
      </c>
      <c r="K151" s="48">
        <f t="shared" si="57"/>
        <v>1.2761454837414146</v>
      </c>
      <c r="L151" s="48">
        <f t="shared" si="57"/>
        <v>1.274820006349707</v>
      </c>
      <c r="M151" s="48">
        <f t="shared" si="57"/>
        <v>1.2743503053204965</v>
      </c>
      <c r="N151" s="48">
        <f t="shared" si="57"/>
        <v>1.2743853546840733</v>
      </c>
      <c r="O151" s="48">
        <f t="shared" si="57"/>
        <v>1.2749317578318904</v>
      </c>
      <c r="P151" s="48">
        <f t="shared" si="57"/>
        <v>1.2764542886828507</v>
      </c>
      <c r="Q151" s="48">
        <f t="shared" si="57"/>
        <v>1.2789169238681199</v>
      </c>
      <c r="R151" s="48">
        <f t="shared" si="57"/>
        <v>1.282006964697171</v>
      </c>
      <c r="S151" s="48">
        <f t="shared" si="57"/>
        <v>1.2853198033488853</v>
      </c>
      <c r="T151" s="48">
        <f t="shared" si="57"/>
        <v>1.2881564580091434</v>
      </c>
      <c r="U151" s="48">
        <f t="shared" si="57"/>
        <v>1.2906644074092963</v>
      </c>
      <c r="V151" s="48">
        <f t="shared" si="57"/>
        <v>1.2931361168732827</v>
      </c>
      <c r="W151" s="48">
        <f t="shared" si="57"/>
        <v>1.2956730244046419</v>
      </c>
      <c r="X151" s="64">
        <f t="shared" si="57"/>
        <v>1.2983193822005348</v>
      </c>
    </row>
    <row r="152" spans="1:24" x14ac:dyDescent="0.2">
      <c r="A152" s="16" t="s">
        <v>24</v>
      </c>
      <c r="B152" s="18">
        <f>SUM(B131:B151)</f>
        <v>15723.852932213034</v>
      </c>
      <c r="C152" s="18">
        <f>SUM(C131:C151)</f>
        <v>15709.973777519814</v>
      </c>
      <c r="D152" s="18">
        <f t="shared" ref="D152:X152" si="58">SUM(D131:D151)</f>
        <v>15714.944077733546</v>
      </c>
      <c r="E152" s="18">
        <f t="shared" si="58"/>
        <v>15728.661042025546</v>
      </c>
      <c r="F152" s="18">
        <f t="shared" si="58"/>
        <v>15750.585638838449</v>
      </c>
      <c r="G152" s="18">
        <f t="shared" si="58"/>
        <v>15779.111407573735</v>
      </c>
      <c r="H152" s="18">
        <f t="shared" si="58"/>
        <v>15810.764079228877</v>
      </c>
      <c r="I152" s="18">
        <f t="shared" si="58"/>
        <v>15843.379474781592</v>
      </c>
      <c r="J152" s="18">
        <f t="shared" si="58"/>
        <v>15874.598998661111</v>
      </c>
      <c r="K152" s="18">
        <f t="shared" si="58"/>
        <v>15908.221180773689</v>
      </c>
      <c r="L152" s="18">
        <f t="shared" si="58"/>
        <v>15943.747283823852</v>
      </c>
      <c r="M152" s="18">
        <f t="shared" si="58"/>
        <v>15976.467496349189</v>
      </c>
      <c r="N152" s="18">
        <f t="shared" si="58"/>
        <v>16006.341998036218</v>
      </c>
      <c r="O152" s="18">
        <f t="shared" si="58"/>
        <v>16029.538466157437</v>
      </c>
      <c r="P152" s="18">
        <f t="shared" si="58"/>
        <v>16042.228584371447</v>
      </c>
      <c r="Q152" s="18">
        <f t="shared" si="58"/>
        <v>16046.066551560785</v>
      </c>
      <c r="R152" s="18">
        <f t="shared" si="58"/>
        <v>16042.907316873792</v>
      </c>
      <c r="S152" s="18">
        <f t="shared" si="58"/>
        <v>16035.037457195309</v>
      </c>
      <c r="T152" s="18">
        <f t="shared" si="58"/>
        <v>16027.517990001268</v>
      </c>
      <c r="U152" s="18">
        <f t="shared" si="58"/>
        <v>16018.599068005009</v>
      </c>
      <c r="V152" s="18">
        <f t="shared" si="58"/>
        <v>16003.628564651222</v>
      </c>
      <c r="W152" s="18">
        <f t="shared" si="58"/>
        <v>15979.62068258028</v>
      </c>
      <c r="X152" s="18">
        <f t="shared" si="58"/>
        <v>15946.338931309305</v>
      </c>
    </row>
    <row r="153" spans="1:24" x14ac:dyDescent="0.2">
      <c r="A153" s="14" t="s">
        <v>24</v>
      </c>
      <c r="B153" s="25">
        <f>B128+B152</f>
        <v>27499.6771518592</v>
      </c>
      <c r="C153" s="25">
        <f>C128+C152</f>
        <v>27499.6771518592</v>
      </c>
      <c r="D153" s="25">
        <f t="shared" ref="D153:X153" si="59">D128+D152</f>
        <v>27499.677151859196</v>
      </c>
      <c r="E153" s="25">
        <f t="shared" si="59"/>
        <v>27499.677151859192</v>
      </c>
      <c r="F153" s="25">
        <f t="shared" si="59"/>
        <v>27499.6771518592</v>
      </c>
      <c r="G153" s="25">
        <f t="shared" si="59"/>
        <v>27499.6771518592</v>
      </c>
      <c r="H153" s="25">
        <f t="shared" si="59"/>
        <v>27499.6771518592</v>
      </c>
      <c r="I153" s="25">
        <f t="shared" si="59"/>
        <v>27499.6771518592</v>
      </c>
      <c r="J153" s="25">
        <f t="shared" si="59"/>
        <v>27499.6771518592</v>
      </c>
      <c r="K153" s="25">
        <f t="shared" si="59"/>
        <v>27499.677151859203</v>
      </c>
      <c r="L153" s="25">
        <f t="shared" si="59"/>
        <v>27499.6771518592</v>
      </c>
      <c r="M153" s="25">
        <f t="shared" si="59"/>
        <v>27499.6771518592</v>
      </c>
      <c r="N153" s="25">
        <f t="shared" si="59"/>
        <v>27499.677151859196</v>
      </c>
      <c r="O153" s="25">
        <f t="shared" si="59"/>
        <v>27499.6771518592</v>
      </c>
      <c r="P153" s="25">
        <f t="shared" si="59"/>
        <v>27499.677151859196</v>
      </c>
      <c r="Q153" s="25">
        <f t="shared" si="59"/>
        <v>27499.677151859207</v>
      </c>
      <c r="R153" s="25">
        <f t="shared" si="59"/>
        <v>27499.6771518592</v>
      </c>
      <c r="S153" s="25">
        <f t="shared" si="59"/>
        <v>27499.677151859207</v>
      </c>
      <c r="T153" s="25">
        <f t="shared" si="59"/>
        <v>27499.6771518592</v>
      </c>
      <c r="U153" s="25">
        <f t="shared" si="59"/>
        <v>27499.677151859203</v>
      </c>
      <c r="V153" s="25">
        <f t="shared" si="59"/>
        <v>27499.6771518592</v>
      </c>
      <c r="W153" s="25">
        <f t="shared" si="59"/>
        <v>27499.6771518592</v>
      </c>
      <c r="X153" s="25">
        <f t="shared" si="59"/>
        <v>27499.677151859196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0">D6</f>
        <v>2822.6690813648293</v>
      </c>
      <c r="C158" s="60">
        <f>B158*Předpoklady!$X6</f>
        <v>2963.1039941265717</v>
      </c>
      <c r="D158" s="60">
        <f>C158*Předpoklady!$X6</f>
        <v>3110.5258983329018</v>
      </c>
      <c r="E158" s="60">
        <f>D158*Předpoklady!$X6</f>
        <v>3265.2824144471838</v>
      </c>
      <c r="F158" s="60">
        <f>E158*Předpoklady!$X6</f>
        <v>3427.7384579284185</v>
      </c>
      <c r="G158" s="60">
        <f>F158*Předpoklady!$X6</f>
        <v>3598.2770997009393</v>
      </c>
      <c r="H158" s="60">
        <f>G158*Předpoklady!$X6</f>
        <v>3777.3004694346455</v>
      </c>
      <c r="I158" s="60">
        <f>H158*Předpoklady!$X6</f>
        <v>3965.2307037657101</v>
      </c>
      <c r="J158" s="60">
        <f>I158*Předpoklady!$X6</f>
        <v>4162.5109416936593</v>
      </c>
      <c r="K158" s="60">
        <f>J158*Předpoklady!$X6</f>
        <v>4369.606369501972</v>
      </c>
      <c r="L158" s="60">
        <f>K158*Předpoklady!$X6</f>
        <v>4587.0053176661158</v>
      </c>
      <c r="M158" s="60">
        <f>L158*Předpoklady!$X6</f>
        <v>4815.220412335525</v>
      </c>
      <c r="N158" s="60">
        <f>M158*Předpoklady!$X6</f>
        <v>5054.7897841047188</v>
      </c>
      <c r="O158" s="60">
        <f>N158*Předpoklady!$X6</f>
        <v>5306.2783369238305</v>
      </c>
      <c r="P158" s="60">
        <f>O158*Předpoklady!$X6</f>
        <v>5570.2790801406391</v>
      </c>
      <c r="Q158" s="60">
        <f>P158*Předpoklady!$X6</f>
        <v>5847.414526815056</v>
      </c>
      <c r="R158" s="60">
        <f>Q158*Předpoklady!$X6</f>
        <v>6138.3381616032884</v>
      </c>
      <c r="S158" s="60">
        <f>R158*Předpoklady!$X6</f>
        <v>6443.7359816729422</v>
      </c>
      <c r="T158" s="60">
        <f>S158*Předpoklady!$X6</f>
        <v>6764.3281142825454</v>
      </c>
      <c r="U158" s="60">
        <f>T158*Předpoklady!$X6</f>
        <v>7100.870514839733</v>
      </c>
      <c r="V158" s="60">
        <f>U158*Předpoklady!$X6</f>
        <v>7454.1567494421151</v>
      </c>
      <c r="W158" s="60">
        <f>V158*Předpoklady!$X6</f>
        <v>7825.0198661040549</v>
      </c>
      <c r="X158" s="61">
        <f>W158*Předpoklady!$X6</f>
        <v>8214.3343590817003</v>
      </c>
    </row>
    <row r="159" spans="1:24" x14ac:dyDescent="0.2">
      <c r="A159" s="15" t="s">
        <v>2</v>
      </c>
      <c r="B159" s="62">
        <f t="shared" si="60"/>
        <v>3248.0142334905659</v>
      </c>
      <c r="C159" s="11">
        <f>B159*Předpoklady!$X7</f>
        <v>3349.2005376674224</v>
      </c>
      <c r="D159" s="11">
        <f>C159*Předpoklady!$X7</f>
        <v>3453.5391273384125</v>
      </c>
      <c r="E159" s="11">
        <f>D159*Předpoklady!$X7</f>
        <v>3561.1282065432761</v>
      </c>
      <c r="F159" s="11">
        <f>E159*Předpoklady!$X7</f>
        <v>3672.0690386999213</v>
      </c>
      <c r="G159" s="11">
        <f>F159*Předpoklady!$X7</f>
        <v>3786.4660419140969</v>
      </c>
      <c r="H159" s="11">
        <f>G159*Předpoklady!$X7</f>
        <v>3904.4268872582716</v>
      </c>
      <c r="I159" s="11">
        <f>H159*Předpoklady!$X7</f>
        <v>4026.0626001122255</v>
      </c>
      <c r="J159" s="11">
        <f>I159*Předpoklady!$X7</f>
        <v>4151.4876646607318</v>
      </c>
      <c r="K159" s="11">
        <f>J159*Předpoklady!$X7</f>
        <v>4280.8201316466866</v>
      </c>
      <c r="L159" s="11">
        <f>K159*Předpoklady!$X7</f>
        <v>4414.181729481098</v>
      </c>
      <c r="M159" s="11">
        <f>L159*Předpoklady!$X7</f>
        <v>4551.6979788145218</v>
      </c>
      <c r="N159" s="11">
        <f>M159*Předpoklady!$X7</f>
        <v>4693.4983106777681</v>
      </c>
      <c r="O159" s="11">
        <f>N159*Předpoklady!$X7</f>
        <v>4839.7161883030831</v>
      </c>
      <c r="P159" s="11">
        <f>O159*Předpoklady!$X7</f>
        <v>4990.4892327404559</v>
      </c>
      <c r="Q159" s="11">
        <f>P159*Předpoklady!$X7</f>
        <v>5145.9593523872918</v>
      </c>
      <c r="R159" s="11">
        <f>Q159*Předpoklady!$X7</f>
        <v>5306.2728765533529</v>
      </c>
      <c r="S159" s="11">
        <f>R159*Předpoklady!$X7</f>
        <v>5471.580693186691</v>
      </c>
      <c r="T159" s="11">
        <f>S159*Předpoklady!$X7</f>
        <v>5642.0383908901922</v>
      </c>
      <c r="U159" s="11">
        <f>T159*Předpoklady!$X7</f>
        <v>5817.8064053624039</v>
      </c>
      <c r="V159" s="11">
        <f>U159*Předpoklady!$X7</f>
        <v>5999.0501704004719</v>
      </c>
      <c r="W159" s="11">
        <f>V159*Předpoklady!$X7</f>
        <v>6185.9402736073207</v>
      </c>
      <c r="X159" s="12">
        <f>W159*Předpoklady!$X7</f>
        <v>6378.6526169496165</v>
      </c>
    </row>
    <row r="160" spans="1:24" x14ac:dyDescent="0.2">
      <c r="A160" s="15" t="s">
        <v>3</v>
      </c>
      <c r="B160" s="62">
        <f t="shared" si="60"/>
        <v>3508.9356372549018</v>
      </c>
      <c r="C160" s="11">
        <f>B160*Předpoklady!$X8</f>
        <v>3599.6883689415681</v>
      </c>
      <c r="D160" s="11">
        <f>C160*Předpoklady!$X8</f>
        <v>3692.788267735305</v>
      </c>
      <c r="E160" s="11">
        <f>D160*Předpoklady!$X8</f>
        <v>3788.2960391744041</v>
      </c>
      <c r="F160" s="11">
        <f>E160*Předpoklady!$X8</f>
        <v>3886.2739588440322</v>
      </c>
      <c r="G160" s="11">
        <f>F160*Předpoklady!$X8</f>
        <v>3986.7859129828566</v>
      </c>
      <c r="H160" s="11">
        <f>G160*Předpoklady!$X8</f>
        <v>4089.8974401398964</v>
      </c>
      <c r="I160" s="11">
        <f>H160*Předpoklady!$X8</f>
        <v>4195.675773908757</v>
      </c>
      <c r="J160" s="11">
        <f>I160*Předpoklady!$X8</f>
        <v>4304.1898867671134</v>
      </c>
      <c r="K160" s="11">
        <f>J160*Předpoklady!$X8</f>
        <v>4415.510535050028</v>
      </c>
      <c r="L160" s="11">
        <f>K160*Předpoklady!$X8</f>
        <v>4529.7103050864298</v>
      </c>
      <c r="M160" s="11">
        <f>L160*Předpoklady!$X8</f>
        <v>4646.863660528832</v>
      </c>
      <c r="N160" s="11">
        <f>M160*Předpoklady!$X8</f>
        <v>4767.0469909071599</v>
      </c>
      <c r="O160" s="11">
        <f>N160*Předpoklady!$X8</f>
        <v>4890.3386614383344</v>
      </c>
      <c r="P160" s="11">
        <f>O160*Předpoklady!$X8</f>
        <v>5016.8190641241026</v>
      </c>
      <c r="Q160" s="11">
        <f>P160*Předpoklady!$X8</f>
        <v>5146.5706701704275</v>
      </c>
      <c r="R160" s="11">
        <f>Q160*Předpoklady!$X8</f>
        <v>5279.678083762612</v>
      </c>
      <c r="S160" s="11">
        <f>R160*Předpoklady!$X8</f>
        <v>5416.2280972312328</v>
      </c>
      <c r="T160" s="11">
        <f>S160*Předpoklady!$X8</f>
        <v>5556.3097476448456</v>
      </c>
      <c r="U160" s="11">
        <f>T160*Předpoklady!$X8</f>
        <v>5700.014374866365</v>
      </c>
      <c r="V160" s="11">
        <f>U160*Předpoklady!$X8</f>
        <v>5847.4356811109774</v>
      </c>
      <c r="W160" s="11">
        <f>V160*Předpoklady!$X8</f>
        <v>5998.6697920444158</v>
      </c>
      <c r="X160" s="12">
        <f>W160*Předpoklady!$X8</f>
        <v>6153.8153194614442</v>
      </c>
    </row>
    <row r="161" spans="1:24" x14ac:dyDescent="0.2">
      <c r="A161" s="15" t="s">
        <v>4</v>
      </c>
      <c r="B161" s="62">
        <f t="shared" si="60"/>
        <v>4251.5841909814317</v>
      </c>
      <c r="C161" s="11">
        <f>B161*Předpoklady!$X9</f>
        <v>4459.7980108918473</v>
      </c>
      <c r="D161" s="11">
        <f>C161*Předpoklady!$X9</f>
        <v>4678.2087345572563</v>
      </c>
      <c r="E161" s="11">
        <f>D161*Předpoklady!$X9</f>
        <v>4907.3157373132308</v>
      </c>
      <c r="F161" s="11">
        <f>E161*Předpoklady!$X9</f>
        <v>5147.64285051962</v>
      </c>
      <c r="G161" s="11">
        <f>F161*Předpoklady!$X9</f>
        <v>5399.7395592511048</v>
      </c>
      <c r="H161" s="11">
        <f>G161*Předpoklady!$X9</f>
        <v>5664.1822586425351</v>
      </c>
      <c r="I161" s="11">
        <f>H161*Předpoklady!$X9</f>
        <v>5941.5755717615511</v>
      </c>
      <c r="J161" s="11">
        <f>I161*Předpoklady!$X9</f>
        <v>6232.5537320216945</v>
      </c>
      <c r="K161" s="11">
        <f>J161*Předpoklady!$X9</f>
        <v>6537.7820332967531</v>
      </c>
      <c r="L161" s="11">
        <f>K161*Předpoklady!$X9</f>
        <v>6857.9583510518942</v>
      </c>
      <c r="M161" s="11">
        <f>L161*Předpoklady!$X9</f>
        <v>7193.8147379695038</v>
      </c>
      <c r="N161" s="11">
        <f>M161*Předpoklady!$X9</f>
        <v>7546.1190977179849</v>
      </c>
      <c r="O161" s="11">
        <f>N161*Předpoklady!$X9</f>
        <v>7915.6769406904195</v>
      </c>
      <c r="P161" s="11">
        <f>O161*Předpoklady!$X9</f>
        <v>8303.3332257274305</v>
      </c>
      <c r="Q161" s="11">
        <f>P161*Předpoklady!$X9</f>
        <v>8709.9742920351619</v>
      </c>
      <c r="R161" s="11">
        <f>Q161*Předpoklady!$X9</f>
        <v>9136.5298857155321</v>
      </c>
      <c r="S161" s="11">
        <f>R161*Předpoklady!$X9</f>
        <v>9583.9752855422194</v>
      </c>
      <c r="T161" s="11">
        <f>S161*Předpoklady!$X9</f>
        <v>10053.333532842767</v>
      </c>
      <c r="U161" s="11">
        <f>T161*Předpoklady!$X9</f>
        <v>10545.677770585233</v>
      </c>
      <c r="V161" s="11">
        <f>U161*Předpoklady!$X9</f>
        <v>11062.133697017456</v>
      </c>
      <c r="W161" s="11">
        <f>V161*Předpoklady!$X9</f>
        <v>11603.882139468986</v>
      </c>
      <c r="X161" s="12">
        <f>W161*Předpoklady!$X9</f>
        <v>12172.161754200397</v>
      </c>
    </row>
    <row r="162" spans="1:24" x14ac:dyDescent="0.2">
      <c r="A162" s="15" t="s">
        <v>5</v>
      </c>
      <c r="B162" s="62">
        <f t="shared" si="60"/>
        <v>4437.66015625</v>
      </c>
      <c r="C162" s="11">
        <f>B162*Předpoklady!$X10</f>
        <v>4640.1699660094928</v>
      </c>
      <c r="D162" s="11">
        <f>C162*Předpoklady!$X10</f>
        <v>4851.9211826376632</v>
      </c>
      <c r="E162" s="11">
        <f>D162*Předpoklady!$X10</f>
        <v>5073.3355318820886</v>
      </c>
      <c r="F162" s="11">
        <f>E162*Předpoklady!$X10</f>
        <v>5304.8539846776521</v>
      </c>
      <c r="G162" s="11">
        <f>F162*Předpoklady!$X10</f>
        <v>5546.9376353884745</v>
      </c>
      <c r="H162" s="11">
        <f>G162*Předpoklady!$X10</f>
        <v>5800.0686201278586</v>
      </c>
      <c r="I162" s="11">
        <f>H162*Předpoklady!$X10</f>
        <v>6064.7510769851806</v>
      </c>
      <c r="J162" s="11">
        <f>I162*Předpoklady!$X10</f>
        <v>6341.5121500721298</v>
      </c>
      <c r="K162" s="11">
        <f>J162*Předpoklady!$X10</f>
        <v>6630.9030393879621</v>
      </c>
      <c r="L162" s="11">
        <f>K162*Předpoklady!$X10</f>
        <v>6933.5000985946863</v>
      </c>
      <c r="M162" s="11">
        <f>L162*Předpoklady!$X10</f>
        <v>7249.9059828885293</v>
      </c>
      <c r="N162" s="11">
        <f>M162*Předpoklady!$X10</f>
        <v>7580.7508492537881</v>
      </c>
      <c r="O162" s="11">
        <f>N162*Předpoklady!$X10</f>
        <v>7926.6936114895034</v>
      </c>
      <c r="P162" s="11">
        <f>O162*Předpoklady!$X10</f>
        <v>8288.4232525084808</v>
      </c>
      <c r="Q162" s="11">
        <f>P162*Předpoklady!$X10</f>
        <v>8666.6601965222471</v>
      </c>
      <c r="R162" s="11">
        <f>Q162*Předpoklady!$X10</f>
        <v>9062.1577438448003</v>
      </c>
      <c r="S162" s="11">
        <f>R162*Předpoklady!$X10</f>
        <v>9475.7035711727149</v>
      </c>
      <c r="T162" s="11">
        <f>S162*Předpoklady!$X10</f>
        <v>9908.1213003295834</v>
      </c>
      <c r="U162" s="11">
        <f>T162*Předpoklady!$X10</f>
        <v>10360.272138599112</v>
      </c>
      <c r="V162" s="11">
        <f>U162*Předpoklady!$X10</f>
        <v>10833.056593913785</v>
      </c>
      <c r="W162" s="11">
        <f>V162*Předpoklady!$X10</f>
        <v>11327.41626831507</v>
      </c>
      <c r="X162" s="12">
        <f>W162*Předpoklady!$X10</f>
        <v>11844.335733257045</v>
      </c>
    </row>
    <row r="163" spans="1:24" x14ac:dyDescent="0.2">
      <c r="A163" s="15" t="s">
        <v>6</v>
      </c>
      <c r="B163" s="62">
        <f t="shared" si="60"/>
        <v>5125.5804664723028</v>
      </c>
      <c r="C163" s="11">
        <f>B163*Předpoklady!$X11</f>
        <v>5401.8046176795769</v>
      </c>
      <c r="D163" s="11">
        <f>C163*Předpoklady!$X11</f>
        <v>5692.9148451487063</v>
      </c>
      <c r="E163" s="11">
        <f>D163*Předpoklady!$X11</f>
        <v>5999.7133787553375</v>
      </c>
      <c r="F163" s="11">
        <f>E163*Předpoklady!$X11</f>
        <v>6323.045681579224</v>
      </c>
      <c r="G163" s="11">
        <f>F163*Předpoklady!$X11</f>
        <v>6663.8027797974346</v>
      </c>
      <c r="H163" s="11">
        <f>G163*Předpoklady!$X11</f>
        <v>7022.9237181385106</v>
      </c>
      <c r="I163" s="11">
        <f>H163*Předpoklady!$X11</f>
        <v>7401.3981476642239</v>
      </c>
      <c r="J163" s="11">
        <f>I163*Předpoklady!$X11</f>
        <v>7800.2690530102363</v>
      </c>
      <c r="K163" s="11">
        <f>J163*Předpoklady!$X11</f>
        <v>8220.6356266012754</v>
      </c>
      <c r="L163" s="11">
        <f>K163*Předpoklady!$X11</f>
        <v>8663.6562977614849</v>
      </c>
      <c r="M163" s="11">
        <f>L163*Předpoklady!$X11</f>
        <v>9130.551925067437</v>
      </c>
      <c r="N163" s="11">
        <f>M163*Předpoklady!$X11</f>
        <v>9622.6091607411799</v>
      </c>
      <c r="O163" s="11">
        <f>N163*Předpoklady!$X11</f>
        <v>10141.183996354765</v>
      </c>
      <c r="P163" s="11">
        <f>O163*Předpoklady!$X11</f>
        <v>10687.70549961737</v>
      </c>
      <c r="Q163" s="11">
        <f>P163*Předpoklady!$X11</f>
        <v>11263.679752542716</v>
      </c>
      <c r="R163" s="11">
        <f>Q163*Předpoklady!$X11</f>
        <v>11870.694001849397</v>
      </c>
      <c r="S163" s="11">
        <f>R163*Předpoklady!$X11</f>
        <v>12510.421033031662</v>
      </c>
      <c r="T163" s="11">
        <f>S163*Předpoklady!$X11</f>
        <v>13184.623780154505</v>
      </c>
      <c r="U163" s="11">
        <f>T163*Předpoklady!$X11</f>
        <v>13895.160184076572</v>
      </c>
      <c r="V163" s="11">
        <f>U163*Předpoklady!$X11</f>
        <v>14643.988312488984</v>
      </c>
      <c r="W163" s="11">
        <f>V163*Předpoklady!$X11</f>
        <v>15433.171755879644</v>
      </c>
      <c r="X163" s="12">
        <f>W163*Předpoklady!$X11</f>
        <v>16264.885314293053</v>
      </c>
    </row>
    <row r="164" spans="1:24" x14ac:dyDescent="0.2">
      <c r="A164" s="15" t="s">
        <v>7</v>
      </c>
      <c r="B164" s="62">
        <f t="shared" si="60"/>
        <v>4435.9790236686385</v>
      </c>
      <c r="C164" s="11">
        <f>B164*Předpoklady!$X12</f>
        <v>4653.2013172091265</v>
      </c>
      <c r="D164" s="11">
        <f>C164*Předpoklady!$X12</f>
        <v>4881.0606143421082</v>
      </c>
      <c r="E164" s="11">
        <f>D164*Předpoklady!$X12</f>
        <v>5120.0777909113222</v>
      </c>
      <c r="F164" s="11">
        <f>E164*Předpoklady!$X12</f>
        <v>5370.7992291582659</v>
      </c>
      <c r="G164" s="11">
        <f>F164*Předpoklady!$X12</f>
        <v>5633.7980667267984</v>
      </c>
      <c r="H164" s="11">
        <f>G164*Předpoklady!$X12</f>
        <v>5909.6755068293596</v>
      </c>
      <c r="I164" s="11">
        <f>H164*Předpoklady!$X12</f>
        <v>6199.062192569786</v>
      </c>
      <c r="J164" s="11">
        <f>I164*Předpoklady!$X12</f>
        <v>6502.6196485643577</v>
      </c>
      <c r="K164" s="11">
        <f>J164*Předpoklady!$X12</f>
        <v>6821.0417931565598</v>
      </c>
      <c r="L164" s="11">
        <f>K164*Předpoklady!$X12</f>
        <v>7155.0565246824117</v>
      </c>
      <c r="M164" s="11">
        <f>L164*Předpoklady!$X12</f>
        <v>7505.4273854124885</v>
      </c>
      <c r="N164" s="11">
        <f>M164*Předpoklady!$X12</f>
        <v>7872.9553069743361</v>
      </c>
      <c r="O164" s="11">
        <f>N164*Předpoklady!$X12</f>
        <v>8258.4804412452304</v>
      </c>
      <c r="P164" s="11">
        <f>O164*Předpoklady!$X12</f>
        <v>8662.8840809006178</v>
      </c>
      <c r="Q164" s="11">
        <f>P164*Předpoklady!$X12</f>
        <v>9087.0906740085247</v>
      </c>
      <c r="R164" s="11">
        <f>Q164*Předpoklady!$X12</f>
        <v>9532.0699372752042</v>
      </c>
      <c r="S164" s="11">
        <f>R164*Předpoklady!$X12</f>
        <v>9998.8390727727947</v>
      </c>
      <c r="T164" s="11">
        <f>S164*Předpoklady!$X12</f>
        <v>10488.465093216348</v>
      </c>
      <c r="U164" s="11">
        <f>T164*Předpoklady!$X12</f>
        <v>11002.067261105678</v>
      </c>
      <c r="V164" s="11">
        <f>U164*Předpoklady!$X12</f>
        <v>11540.819647307811</v>
      </c>
      <c r="W164" s="11">
        <f>V164*Předpoklady!$X12</f>
        <v>12105.953814928842</v>
      </c>
      <c r="X164" s="12">
        <f>W164*Předpoklady!$X12</f>
        <v>12698.761634610384</v>
      </c>
    </row>
    <row r="165" spans="1:24" x14ac:dyDescent="0.2">
      <c r="A165" s="15" t="s">
        <v>8</v>
      </c>
      <c r="B165" s="62">
        <f t="shared" si="60"/>
        <v>4756.0320147420152</v>
      </c>
      <c r="C165" s="11">
        <f>B165*Předpoklady!$X13</f>
        <v>4980.4010462247934</v>
      </c>
      <c r="D165" s="11">
        <f>C165*Předpoklady!$X13</f>
        <v>5215.3548387294659</v>
      </c>
      <c r="E165" s="11">
        <f>D165*Předpoklady!$X13</f>
        <v>5461.3927355261358</v>
      </c>
      <c r="F165" s="11">
        <f>E165*Předpoklady!$X13</f>
        <v>5719.0376367418712</v>
      </c>
      <c r="G165" s="11">
        <f>F165*Předpoklady!$X13</f>
        <v>5988.8371106713867</v>
      </c>
      <c r="H165" s="11">
        <f>G165*Předpoklady!$X13</f>
        <v>6271.3645575145611</v>
      </c>
      <c r="I165" s="11">
        <f>H165*Předpoklady!$X13</f>
        <v>6567.2204280140559</v>
      </c>
      <c r="J165" s="11">
        <f>I165*Předpoklady!$X13</f>
        <v>6877.0334995829944</v>
      </c>
      <c r="K165" s="11">
        <f>J165*Předpoklady!$X13</f>
        <v>7201.4622126348249</v>
      </c>
      <c r="L165" s="11">
        <f>K165*Předpoklady!$X13</f>
        <v>7541.1960699554529</v>
      </c>
      <c r="M165" s="11">
        <f>L165*Předpoklady!$X13</f>
        <v>7896.9571020916965</v>
      </c>
      <c r="N165" s="11">
        <f>M165*Předpoklady!$X13</f>
        <v>8269.5014018704424</v>
      </c>
      <c r="O165" s="11">
        <f>N165*Předpoklady!$X13</f>
        <v>8659.6207313097748</v>
      </c>
      <c r="P165" s="11">
        <f>O165*Předpoklady!$X13</f>
        <v>9068.1442043372281</v>
      </c>
      <c r="Q165" s="11">
        <f>P165*Předpoklady!$X13</f>
        <v>9495.9400488914162</v>
      </c>
      <c r="R165" s="11">
        <f>Q165*Předpoklady!$X13</f>
        <v>9943.9174521519926</v>
      </c>
      <c r="S165" s="11">
        <f>R165*Předpoklady!$X13</f>
        <v>10413.028492819591</v>
      </c>
      <c r="T165" s="11">
        <f>S165*Předpoklady!$X13</f>
        <v>10904.270164552374</v>
      </c>
      <c r="U165" s="11">
        <f>T165*Předpoklady!$X13</f>
        <v>11418.686494859579</v>
      </c>
      <c r="V165" s="11">
        <f>U165*Předpoklady!$X13</f>
        <v>11957.370763955294</v>
      </c>
      <c r="W165" s="11">
        <f>V165*Předpoklady!$X13</f>
        <v>12521.467828288169</v>
      </c>
      <c r="X165" s="12">
        <f>W165*Předpoklady!$X13</f>
        <v>13112.176553685211</v>
      </c>
    </row>
    <row r="166" spans="1:24" x14ac:dyDescent="0.2">
      <c r="A166" s="15" t="s">
        <v>9</v>
      </c>
      <c r="B166" s="62">
        <f t="shared" si="60"/>
        <v>4858.5677488151659</v>
      </c>
      <c r="C166" s="11">
        <f>B166*Předpoklady!$X14</f>
        <v>5085.6807835333184</v>
      </c>
      <c r="D166" s="11">
        <f>C166*Předpoklady!$X14</f>
        <v>5323.4101836508153</v>
      </c>
      <c r="E166" s="11">
        <f>D166*Předpoklady!$X14</f>
        <v>5572.2522096065695</v>
      </c>
      <c r="F166" s="11">
        <f>E166*Předpoklady!$X14</f>
        <v>5832.7263194607131</v>
      </c>
      <c r="G166" s="11">
        <f>F166*Předpoklady!$X14</f>
        <v>6105.3762532639839</v>
      </c>
      <c r="H166" s="11">
        <f>G166*Předpoklady!$X14</f>
        <v>6390.7711681158089</v>
      </c>
      <c r="I166" s="11">
        <f>H166*Předpoklady!$X14</f>
        <v>6689.5068262805034</v>
      </c>
      <c r="J166" s="11">
        <f>I166*Předpoklady!$X14</f>
        <v>7002.2068388417902</v>
      </c>
      <c r="K166" s="11">
        <f>J166*Předpoklady!$X14</f>
        <v>7329.5239674917666</v>
      </c>
      <c r="L166" s="11">
        <f>K166*Předpoklady!$X14</f>
        <v>7672.1414871718071</v>
      </c>
      <c r="M166" s="11">
        <f>L166*Předpoklady!$X14</f>
        <v>8030.7746124099085</v>
      </c>
      <c r="N166" s="11">
        <f>M166*Předpoklady!$X14</f>
        <v>8406.1719903319718</v>
      </c>
      <c r="O166" s="11">
        <f>N166*Předpoklady!$X14</f>
        <v>8799.1172634636678</v>
      </c>
      <c r="P166" s="11">
        <f>O166*Předpoklady!$X14</f>
        <v>9210.4307055852605</v>
      </c>
      <c r="Q166" s="11">
        <f>P166*Předpoklady!$X14</f>
        <v>9640.9709340542049</v>
      </c>
      <c r="R166" s="11">
        <f>Q166*Předpoklady!$X14</f>
        <v>10091.636702170028</v>
      </c>
      <c r="S166" s="11">
        <f>R166*Předpoklady!$X14</f>
        <v>10563.368775323037</v>
      </c>
      <c r="T166" s="11">
        <f>S166*Předpoklady!$X14</f>
        <v>11057.15189484332</v>
      </c>
      <c r="U166" s="11">
        <f>T166*Předpoklady!$X14</f>
        <v>11574.016833649584</v>
      </c>
      <c r="V166" s="11">
        <f>U166*Předpoklady!$X14</f>
        <v>12115.042547988995</v>
      </c>
      <c r="W166" s="11">
        <f>V166*Předpoklady!$X14</f>
        <v>12681.358429759772</v>
      </c>
      <c r="X166" s="12">
        <f>W166*Předpoklady!$X14</f>
        <v>13274.146664118287</v>
      </c>
    </row>
    <row r="167" spans="1:24" x14ac:dyDescent="0.2">
      <c r="A167" s="15" t="s">
        <v>10</v>
      </c>
      <c r="B167" s="62">
        <f t="shared" si="60"/>
        <v>4503.104474474474</v>
      </c>
      <c r="C167" s="11">
        <f>B167*Předpoklady!$X15</f>
        <v>4680.475789967365</v>
      </c>
      <c r="D167" s="11">
        <f>C167*Předpoklady!$X15</f>
        <v>4864.8335264367206</v>
      </c>
      <c r="E167" s="11">
        <f>D167*Předpoklady!$X15</f>
        <v>5056.4528697429187</v>
      </c>
      <c r="F167" s="11">
        <f>E167*Předpoklady!$X15</f>
        <v>5255.6198449525646</v>
      </c>
      <c r="G167" s="11">
        <f>F167*Předpoklady!$X15</f>
        <v>5462.6317432804553</v>
      </c>
      <c r="H167" s="11">
        <f>G167*Předpoklady!$X15</f>
        <v>5677.7975658482192</v>
      </c>
      <c r="I167" s="11">
        <f>H167*Předpoklady!$X15</f>
        <v>5901.4384849220232</v>
      </c>
      <c r="J167" s="11">
        <f>I167*Předpoklady!$X15</f>
        <v>6133.8883233178221</v>
      </c>
      <c r="K167" s="11">
        <f>J167*Předpoklady!$X15</f>
        <v>6375.4940526897426</v>
      </c>
      <c r="L167" s="11">
        <f>K167*Předpoklady!$X15</f>
        <v>6626.6163114453875</v>
      </c>
      <c r="M167" s="11">
        <f>L167*Předpoklady!$X15</f>
        <v>6887.629943061138</v>
      </c>
      <c r="N167" s="11">
        <f>M167*Předpoklady!$X15</f>
        <v>7158.9245556009791</v>
      </c>
      <c r="O167" s="11">
        <f>N167*Předpoklady!$X15</f>
        <v>7440.9051032740363</v>
      </c>
      <c r="P167" s="11">
        <f>O167*Předpoklady!$X15</f>
        <v>7733.9924908988833</v>
      </c>
      <c r="Q167" s="11">
        <f>P167*Předpoklady!$X15</f>
        <v>8038.6242021769049</v>
      </c>
      <c r="R167" s="11">
        <f>Q167*Předpoklady!$X15</f>
        <v>8355.2549527125138</v>
      </c>
      <c r="S167" s="11">
        <f>R167*Předpoklady!$X15</f>
        <v>8684.3573687549633</v>
      </c>
      <c r="T167" s="11">
        <f>S167*Předpoklady!$X15</f>
        <v>9026.4226926749052</v>
      </c>
      <c r="U167" s="11">
        <f>T167*Předpoklady!$X15</f>
        <v>9381.9615162287319</v>
      </c>
      <c r="V167" s="11">
        <f>U167*Předpoklady!$X15</f>
        <v>9751.5045427052319</v>
      </c>
      <c r="W167" s="11">
        <f>V167*Předpoklady!$X15</f>
        <v>10135.603379092185</v>
      </c>
      <c r="X167" s="12">
        <f>W167*Předpoklady!$X15</f>
        <v>10534.831359445356</v>
      </c>
    </row>
    <row r="168" spans="1:24" x14ac:dyDescent="0.2">
      <c r="A168" s="15" t="s">
        <v>11</v>
      </c>
      <c r="B168" s="62">
        <f t="shared" si="60"/>
        <v>3991.7649832775919</v>
      </c>
      <c r="C168" s="11">
        <f>B168*Předpoklady!$X16</f>
        <v>4143.6872870634488</v>
      </c>
      <c r="D168" s="11">
        <f>C168*Předpoklady!$X16</f>
        <v>4301.3915911635249</v>
      </c>
      <c r="E168" s="11">
        <f>D168*Předpoklady!$X16</f>
        <v>4465.0979523226206</v>
      </c>
      <c r="F168" s="11">
        <f>E168*Předpoklady!$X16</f>
        <v>4635.0348024097666</v>
      </c>
      <c r="G168" s="11">
        <f>F168*Předpoklady!$X16</f>
        <v>4811.43926716649</v>
      </c>
      <c r="H168" s="11">
        <f>G168*Předpoklady!$X16</f>
        <v>4994.557497086299</v>
      </c>
      <c r="I168" s="11">
        <f>H168*Předpoklady!$X16</f>
        <v>5184.6450108870849</v>
      </c>
      <c r="J168" s="11">
        <f>I168*Předpoklady!$X16</f>
        <v>5381.9670520557193</v>
      </c>
      <c r="K168" s="11">
        <f>J168*Předpoklady!$X16</f>
        <v>5586.7989589623539</v>
      </c>
      <c r="L168" s="11">
        <f>K168*Předpoklady!$X16</f>
        <v>5799.4265490608768</v>
      </c>
      <c r="M168" s="11">
        <f>L168*Předpoklady!$X16</f>
        <v>6020.1465177116261</v>
      </c>
      <c r="N168" s="11">
        <f>M168*Předpoklady!$X16</f>
        <v>6249.2668521828682</v>
      </c>
      <c r="O168" s="11">
        <f>N168*Předpoklady!$X16</f>
        <v>6487.1072614087307</v>
      </c>
      <c r="P168" s="11">
        <f>O168*Předpoklady!$X16</f>
        <v>6733.9996221032625</v>
      </c>
      <c r="Q168" s="11">
        <f>P168*Předpoklady!$X16</f>
        <v>6990.2884418531175</v>
      </c>
      <c r="R168" s="11">
        <f>Q168*Předpoklady!$X16</f>
        <v>7256.3313398350501</v>
      </c>
      <c r="S168" s="11">
        <f>R168*Předpoklady!$X16</f>
        <v>7532.4995458290023</v>
      </c>
      <c r="T168" s="11">
        <f>S168*Předpoklady!$X16</f>
        <v>7819.1784182230995</v>
      </c>
      <c r="U168" s="11">
        <f>T168*Předpoklady!$X16</f>
        <v>8116.7679817333556</v>
      </c>
      <c r="V168" s="11">
        <f>U168*Předpoklady!$X16</f>
        <v>8425.6834855884226</v>
      </c>
      <c r="W168" s="11">
        <f>V168*Předpoklady!$X16</f>
        <v>8746.3559829582464</v>
      </c>
      <c r="X168" s="12">
        <f>W168*Předpoklady!$X16</f>
        <v>9079.2329324351649</v>
      </c>
    </row>
    <row r="169" spans="1:24" x14ac:dyDescent="0.2">
      <c r="A169" s="15" t="s">
        <v>12</v>
      </c>
      <c r="B169" s="62">
        <f t="shared" si="60"/>
        <v>3962.415860805861</v>
      </c>
      <c r="C169" s="11">
        <f>B169*Předpoklady!$X17</f>
        <v>4052.7383301109903</v>
      </c>
      <c r="D169" s="11">
        <f>C169*Předpoklady!$X17</f>
        <v>4145.1196818625767</v>
      </c>
      <c r="E169" s="11">
        <f>D169*Předpoklady!$X17</f>
        <v>4239.6068478701791</v>
      </c>
      <c r="F169" s="11">
        <f>E169*Předpoklady!$X17</f>
        <v>4336.2478297444768</v>
      </c>
      <c r="G169" s="11">
        <f>F169*Předpoklady!$X17</f>
        <v>4435.0917232831707</v>
      </c>
      <c r="H169" s="11">
        <f>G169*Předpoklady!$X17</f>
        <v>4536.1887434127557</v>
      </c>
      <c r="I169" s="11">
        <f>H169*Předpoklady!$X17</f>
        <v>4639.5902496988338</v>
      </c>
      <c r="J169" s="11">
        <f>I169*Předpoklady!$X17</f>
        <v>4745.348772437932</v>
      </c>
      <c r="K169" s="11">
        <f>J169*Předpoklady!$X17</f>
        <v>4853.5180393440787</v>
      </c>
      <c r="L169" s="11">
        <f>K169*Předpoklady!$X17</f>
        <v>4964.1530028436919</v>
      </c>
      <c r="M169" s="11">
        <f>L169*Předpoklady!$X17</f>
        <v>5077.3098679926534</v>
      </c>
      <c r="N169" s="11">
        <f>M169*Předpoklady!$X17</f>
        <v>5193.0461210297408</v>
      </c>
      <c r="O169" s="11">
        <f>N169*Předpoklady!$X17</f>
        <v>5311.4205585809359</v>
      </c>
      <c r="P169" s="11">
        <f>O169*Předpoklady!$X17</f>
        <v>5432.4933175294354</v>
      </c>
      <c r="Q169" s="11">
        <f>P169*Předpoklady!$X17</f>
        <v>5556.325905566543</v>
      </c>
      <c r="R169" s="11">
        <f>Q169*Předpoklady!$X17</f>
        <v>5682.9812324389632</v>
      </c>
      <c r="S169" s="11">
        <f>R169*Předpoklady!$X17</f>
        <v>5812.5236419083722</v>
      </c>
      <c r="T169" s="11">
        <f>S169*Předpoklady!$X17</f>
        <v>5945.0189444394982</v>
      </c>
      <c r="U169" s="11">
        <f>T169*Předpoklady!$X17</f>
        <v>6080.5344506333231</v>
      </c>
      <c r="V169" s="11">
        <f>U169*Předpoklady!$X17</f>
        <v>6219.1390054223839</v>
      </c>
      <c r="W169" s="11">
        <f>V169*Předpoklady!$X17</f>
        <v>6360.9030230455501</v>
      </c>
      <c r="X169" s="12">
        <f>W169*Předpoklady!$X17</f>
        <v>6505.8985228200463</v>
      </c>
    </row>
    <row r="170" spans="1:24" x14ac:dyDescent="0.2">
      <c r="A170" s="15" t="s">
        <v>13</v>
      </c>
      <c r="B170" s="62">
        <f t="shared" si="60"/>
        <v>3700.9155395683451</v>
      </c>
      <c r="C170" s="11">
        <f>B170*Předpoklady!$X18</f>
        <v>3813.3603611126287</v>
      </c>
      <c r="D170" s="11">
        <f>C170*Předpoklady!$X18</f>
        <v>3929.2215907745644</v>
      </c>
      <c r="E170" s="11">
        <f>D170*Předpoklady!$X18</f>
        <v>4048.6030291940219</v>
      </c>
      <c r="F170" s="11">
        <f>E170*Předpoklady!$X18</f>
        <v>4171.6116307830398</v>
      </c>
      <c r="G170" s="11">
        <f>F170*Předpoklady!$X18</f>
        <v>4298.3575995468036</v>
      </c>
      <c r="H170" s="11">
        <f>G170*Předpoklady!$X18</f>
        <v>4428.9544878159504</v>
      </c>
      <c r="I170" s="11">
        <f>H170*Předpoklady!$X18</f>
        <v>4563.5192979786552</v>
      </c>
      <c r="J170" s="11">
        <f>I170*Předpoklady!$X18</f>
        <v>4702.1725873036403</v>
      </c>
      <c r="K170" s="11">
        <f>J170*Předpoklady!$X18</f>
        <v>4845.0385759480205</v>
      </c>
      <c r="L170" s="11">
        <f>K170*Předpoklady!$X18</f>
        <v>4992.245258246744</v>
      </c>
      <c r="M170" s="11">
        <f>L170*Předpoklady!$X18</f>
        <v>5143.9245173833424</v>
      </c>
      <c r="N170" s="11">
        <f>M170*Předpoklady!$X18</f>
        <v>5300.2122435447172</v>
      </c>
      <c r="O170" s="11">
        <f>N170*Předpoklady!$X18</f>
        <v>5461.2484556658201</v>
      </c>
      <c r="P170" s="11">
        <f>O170*Předpoklady!$X18</f>
        <v>5627.1774268732961</v>
      </c>
      <c r="Q170" s="11">
        <f>P170*Předpoklady!$X18</f>
        <v>5798.1478137404847</v>
      </c>
      <c r="R170" s="11">
        <f>Q170*Předpoklady!$X18</f>
        <v>5974.3127894695635</v>
      </c>
      <c r="S170" s="11">
        <f>R170*Předpoklady!$X18</f>
        <v>6155.8301811201682</v>
      </c>
      <c r="T170" s="11">
        <f>S170*Předpoklady!$X18</f>
        <v>6342.8626110074238</v>
      </c>
      <c r="U170" s="11">
        <f>T170*Předpoklady!$X18</f>
        <v>6535.5776423960688</v>
      </c>
      <c r="V170" s="11">
        <f>U170*Předpoklady!$X18</f>
        <v>6734.1479296211992</v>
      </c>
      <c r="W170" s="11">
        <f>V170*Předpoklady!$X18</f>
        <v>6938.7513727701289</v>
      </c>
      <c r="X170" s="12">
        <f>W170*Předpoklady!$X18</f>
        <v>7149.5712770639439</v>
      </c>
    </row>
    <row r="171" spans="1:24" x14ac:dyDescent="0.2">
      <c r="A171" s="15" t="s">
        <v>14</v>
      </c>
      <c r="B171" s="62">
        <f t="shared" si="60"/>
        <v>3630.0779150579147</v>
      </c>
      <c r="C171" s="11">
        <f>B171*Předpoklady!$X19</f>
        <v>3742.0112909251716</v>
      </c>
      <c r="D171" s="11">
        <f>C171*Předpoklady!$X19</f>
        <v>3857.3961300739929</v>
      </c>
      <c r="E171" s="11">
        <f>D171*Předpoklady!$X19</f>
        <v>3976.3388583017936</v>
      </c>
      <c r="F171" s="11">
        <f>E171*Předpoklady!$X19</f>
        <v>4098.9491830432044</v>
      </c>
      <c r="G171" s="11">
        <f>F171*Předpoklady!$X19</f>
        <v>4225.3401945592868</v>
      </c>
      <c r="H171" s="11">
        <f>G171*Předpoklady!$X19</f>
        <v>4355.6284702469147</v>
      </c>
      <c r="I171" s="11">
        <f>H171*Předpoklady!$X19</f>
        <v>4489.9341821645321</v>
      </c>
      <c r="J171" s="11">
        <f>I171*Předpoklady!$X19</f>
        <v>4628.3812078734691</v>
      </c>
      <c r="K171" s="11">
        <f>J171*Předpoklady!$X19</f>
        <v>4771.0972446970436</v>
      </c>
      <c r="L171" s="11">
        <f>K171*Předpoklady!$X19</f>
        <v>4918.2139275028421</v>
      </c>
      <c r="M171" s="11">
        <f>L171*Předpoklady!$X19</f>
        <v>5069.8669501168133</v>
      </c>
      <c r="N171" s="11">
        <f>M171*Předpoklady!$X19</f>
        <v>5226.1961904811642</v>
      </c>
      <c r="O171" s="11">
        <f>N171*Předpoklady!$X19</f>
        <v>5387.3458396714959</v>
      </c>
      <c r="P171" s="11">
        <f>O171*Předpoklady!$X19</f>
        <v>5553.4645348921831</v>
      </c>
      <c r="Q171" s="11">
        <f>P171*Předpoklady!$X19</f>
        <v>5724.7054965726575</v>
      </c>
      <c r="R171" s="11">
        <f>Q171*Předpoklady!$X19</f>
        <v>5901.2266696910574</v>
      </c>
      <c r="S171" s="11">
        <f>R171*Předpoklady!$X19</f>
        <v>6083.1908694555887</v>
      </c>
      <c r="T171" s="11">
        <f>S171*Předpoklady!$X19</f>
        <v>6270.765931477963</v>
      </c>
      <c r="U171" s="11">
        <f>T171*Předpoklady!$X19</f>
        <v>6464.1248665774356</v>
      </c>
      <c r="V171" s="11">
        <f>U171*Předpoklady!$X19</f>
        <v>6663.4460203582221</v>
      </c>
      <c r="W171" s="11">
        <f>V171*Předpoklady!$X19</f>
        <v>6868.9132377074775</v>
      </c>
      <c r="X171" s="12">
        <f>W171*Předpoklady!$X19</f>
        <v>7080.7160323655698</v>
      </c>
    </row>
    <row r="172" spans="1:24" x14ac:dyDescent="0.2">
      <c r="A172" s="15" t="s">
        <v>15</v>
      </c>
      <c r="B172" s="62">
        <f t="shared" si="60"/>
        <v>3482.7605020920496</v>
      </c>
      <c r="C172" s="11">
        <f>B172*Předpoklady!$X20</f>
        <v>3619.7325189587864</v>
      </c>
      <c r="D172" s="11">
        <f>C172*Předpoklady!$X20</f>
        <v>3762.091450427682</v>
      </c>
      <c r="E172" s="11">
        <f>D172*Předpoklady!$X20</f>
        <v>3910.0491561879985</v>
      </c>
      <c r="F172" s="11">
        <f>E172*Předpoklady!$X20</f>
        <v>4063.8258280692389</v>
      </c>
      <c r="G172" s="11">
        <f>F172*Předpoklady!$X20</f>
        <v>4223.6503177323721</v>
      </c>
      <c r="H172" s="11">
        <f>G172*Předpoklady!$X20</f>
        <v>4389.7604772486884</v>
      </c>
      <c r="I172" s="11">
        <f>H172*Předpoklady!$X20</f>
        <v>4562.4035130731345</v>
      </c>
      <c r="J172" s="11">
        <f>I172*Předpoklady!$X20</f>
        <v>4741.8363539389165</v>
      </c>
      <c r="K172" s="11">
        <f>J172*Předpoklady!$X20</f>
        <v>4928.3260332208774</v>
      </c>
      <c r="L172" s="11">
        <f>K172*Předpoklady!$X20</f>
        <v>5122.15008633668</v>
      </c>
      <c r="M172" s="11">
        <f>L172*Předpoklady!$X20</f>
        <v>5323.5969637772132</v>
      </c>
      <c r="N172" s="11">
        <f>M172*Předpoklady!$X20</f>
        <v>5532.966460380896</v>
      </c>
      <c r="O172" s="11">
        <f>N172*Předpoklady!$X20</f>
        <v>5750.5701614907321</v>
      </c>
      <c r="P172" s="11">
        <f>O172*Předpoklady!$X20</f>
        <v>5976.731906658084</v>
      </c>
      <c r="Q172" s="11">
        <f>P172*Předpoklady!$X20</f>
        <v>6211.7882715832593</v>
      </c>
      <c r="R172" s="11">
        <f>Q172*Předpoklady!$X20</f>
        <v>6456.0890690101314</v>
      </c>
      <c r="S172" s="11">
        <f>R172*Předpoklady!$X20</f>
        <v>6709.9978693202365</v>
      </c>
      <c r="T172" s="11">
        <f>S172*Předpoklady!$X20</f>
        <v>6973.8925416010952</v>
      </c>
      <c r="U172" s="11">
        <f>T172*Předpoklady!$X20</f>
        <v>7248.1658159939807</v>
      </c>
      <c r="V172" s="11">
        <f>U172*Předpoklady!$X20</f>
        <v>7533.2258681580252</v>
      </c>
      <c r="W172" s="11">
        <f>V172*Předpoklady!$X20</f>
        <v>7829.4969267204688</v>
      </c>
      <c r="X172" s="12">
        <f>W172*Předpoklady!$X20</f>
        <v>8137.4199046170625</v>
      </c>
    </row>
    <row r="173" spans="1:24" x14ac:dyDescent="0.2">
      <c r="A173" s="15" t="s">
        <v>16</v>
      </c>
      <c r="B173" s="62">
        <f t="shared" si="60"/>
        <v>3470.560842105263</v>
      </c>
      <c r="C173" s="11">
        <f>B173*Předpoklady!$X21</f>
        <v>3609.1239067500451</v>
      </c>
      <c r="D173" s="11">
        <f>C173*Předpoklady!$X21</f>
        <v>3753.219138602738</v>
      </c>
      <c r="E173" s="11">
        <f>D173*Předpoklady!$X21</f>
        <v>3903.0674109104425</v>
      </c>
      <c r="F173" s="11">
        <f>E173*Předpoklady!$X21</f>
        <v>4058.8984153433921</v>
      </c>
      <c r="G173" s="11">
        <f>F173*Předpoklady!$X21</f>
        <v>4220.9510140728435</v>
      </c>
      <c r="H173" s="11">
        <f>G173*Předpoklady!$X21</f>
        <v>4389.4736059057677</v>
      </c>
      <c r="I173" s="11">
        <f>H173*Předpoklady!$X21</f>
        <v>4564.7245070375675</v>
      </c>
      <c r="J173" s="11">
        <f>I173*Předpoklady!$X21</f>
        <v>4746.9723470064491</v>
      </c>
      <c r="K173" s="11">
        <f>J173*Předpoklady!$X21</f>
        <v>4936.496480456376</v>
      </c>
      <c r="L173" s="11">
        <f>K173*Předpoklady!$X21</f>
        <v>5133.5874153397681</v>
      </c>
      <c r="M173" s="11">
        <f>L173*Předpoklady!$X21</f>
        <v>5338.5472582163075</v>
      </c>
      <c r="N173" s="11">
        <f>M173*Předpoklady!$X21</f>
        <v>5551.6901773304207</v>
      </c>
      <c r="O173" s="11">
        <f>N173*Předpoklady!$X21</f>
        <v>5773.3428841772484</v>
      </c>
      <c r="P173" s="11">
        <f>O173*Předpoklady!$X21</f>
        <v>6003.8451342952658</v>
      </c>
      <c r="Q173" s="11">
        <f>P173*Předpoklady!$X21</f>
        <v>6243.5502480531832</v>
      </c>
      <c r="R173" s="11">
        <f>Q173*Předpoklady!$X21</f>
        <v>6492.8256522293996</v>
      </c>
      <c r="S173" s="11">
        <f>R173*Předpoklady!$X21</f>
        <v>6752.0534432141612</v>
      </c>
      <c r="T173" s="11">
        <f>S173*Předpoklady!$X21</f>
        <v>7021.6309726977179</v>
      </c>
      <c r="U173" s="11">
        <f>T173*Předpoklady!$X21</f>
        <v>7301.9714567422297</v>
      </c>
      <c r="V173" s="11">
        <f>U173*Předpoklady!$X21</f>
        <v>7593.5046091710383</v>
      </c>
      <c r="W173" s="11">
        <f>V173*Předpoklady!$X21</f>
        <v>7896.6773002461678</v>
      </c>
      <c r="X173" s="12">
        <f>W173*Předpoklady!$X21</f>
        <v>8211.9542416437016</v>
      </c>
    </row>
    <row r="174" spans="1:24" x14ac:dyDescent="0.2">
      <c r="A174" s="15" t="s">
        <v>17</v>
      </c>
      <c r="B174" s="62">
        <f t="shared" si="60"/>
        <v>3193.3467543859647</v>
      </c>
      <c r="C174" s="11">
        <f>B174*Předpoklady!$X22</f>
        <v>3334.312816956045</v>
      </c>
      <c r="D174" s="11">
        <f>C174*Předpoklady!$X22</f>
        <v>3481.5016396348483</v>
      </c>
      <c r="E174" s="11">
        <f>D174*Předpoklady!$X22</f>
        <v>3635.1879179247148</v>
      </c>
      <c r="F174" s="11">
        <f>E174*Předpoklady!$X22</f>
        <v>3795.6584733970758</v>
      </c>
      <c r="G174" s="11">
        <f>F174*Předpoklady!$X22</f>
        <v>3963.2127889817084</v>
      </c>
      <c r="H174" s="11">
        <f>G174*Předpoklady!$X22</f>
        <v>4138.163567885631</v>
      </c>
      <c r="I174" s="11">
        <f>H174*Předpoklady!$X22</f>
        <v>4320.8373171847297</v>
      </c>
      <c r="J174" s="11">
        <f>I174*Předpoklady!$X22</f>
        <v>4511.5749571772649</v>
      </c>
      <c r="K174" s="11">
        <f>J174*Předpoklady!$X22</f>
        <v>4710.7324576364808</v>
      </c>
      <c r="L174" s="11">
        <f>K174*Předpoklady!$X22</f>
        <v>4918.681502149745</v>
      </c>
      <c r="M174" s="11">
        <f>L174*Předpoklady!$X22</f>
        <v>5135.8101817840561</v>
      </c>
      <c r="N174" s="11">
        <f>M174*Předpoklady!$X22</f>
        <v>5362.5237193725034</v>
      </c>
      <c r="O174" s="11">
        <f>N174*Předpoklady!$X22</f>
        <v>5599.245225773383</v>
      </c>
      <c r="P174" s="11">
        <f>O174*Předpoklady!$X22</f>
        <v>5846.4164895133799</v>
      </c>
      <c r="Q174" s="11">
        <f>P174*Předpoklady!$X22</f>
        <v>6104.498801288496</v>
      </c>
      <c r="R174" s="11">
        <f>Q174*Předpoklady!$X22</f>
        <v>6373.9738148614842</v>
      </c>
      <c r="S174" s="11">
        <f>R174*Předpoklady!$X22</f>
        <v>6655.3444459624561</v>
      </c>
      <c r="T174" s="11">
        <f>S174*Předpoklady!$X22</f>
        <v>6949.1358108702671</v>
      </c>
      <c r="U174" s="11">
        <f>T174*Předpoklady!$X22</f>
        <v>7255.8962064263351</v>
      </c>
      <c r="V174" s="11">
        <f>U174*Předpoklady!$X22</f>
        <v>7576.1981333098693</v>
      </c>
      <c r="W174" s="11">
        <f>V174*Předpoklady!$X22</f>
        <v>7910.6393644842283</v>
      </c>
      <c r="X174" s="12">
        <f>W174*Předpoklady!$X22</f>
        <v>8259.8440608084293</v>
      </c>
    </row>
    <row r="175" spans="1:24" x14ac:dyDescent="0.2">
      <c r="A175" s="15" t="s">
        <v>18</v>
      </c>
      <c r="B175" s="62">
        <f t="shared" si="60"/>
        <v>3088.234259259259</v>
      </c>
      <c r="C175" s="11">
        <f>B175*Předpoklady!$X23</f>
        <v>3238.9707808258827</v>
      </c>
      <c r="D175" s="11">
        <f>C175*Předpoklady!$X23</f>
        <v>3397.0647426080213</v>
      </c>
      <c r="E175" s="11">
        <f>D175*Předpoklady!$X23</f>
        <v>3562.8752608036757</v>
      </c>
      <c r="F175" s="11">
        <f>E175*Předpoklady!$X23</f>
        <v>3736.7789800500714</v>
      </c>
      <c r="G175" s="11">
        <f>F175*Předpoklady!$X23</f>
        <v>3919.170928985684</v>
      </c>
      <c r="H175" s="11">
        <f>G175*Předpoklady!$X23</f>
        <v>4110.4654175721926</v>
      </c>
      <c r="I175" s="11">
        <f>H175*Předpoklady!$X23</f>
        <v>4311.096978214664</v>
      </c>
      <c r="J175" s="11">
        <f>I175*Předpoklady!$X23</f>
        <v>4521.5213528177519</v>
      </c>
      <c r="K175" s="11">
        <f>J175*Předpoklady!$X23</f>
        <v>4742.2165280200506</v>
      </c>
      <c r="L175" s="11">
        <f>K175*Předpoklady!$X23</f>
        <v>4973.6838209581683</v>
      </c>
      <c r="M175" s="11">
        <f>L175*Předpoklady!$X23</f>
        <v>5216.4490180268822</v>
      </c>
      <c r="N175" s="11">
        <f>M175*Předpoklady!$X23</f>
        <v>5471.0635692221031</v>
      </c>
      <c r="O175" s="11">
        <f>N175*Předpoklady!$X23</f>
        <v>5738.1058407796454</v>
      </c>
      <c r="P175" s="11">
        <f>O175*Předpoklady!$X23</f>
        <v>6018.1824289552178</v>
      </c>
      <c r="Q175" s="11">
        <f>P175*Předpoklady!$X23</f>
        <v>6311.9295379299347</v>
      </c>
      <c r="R175" s="11">
        <f>Q175*Předpoklady!$X23</f>
        <v>6620.0144249713067</v>
      </c>
      <c r="S175" s="11">
        <f>R175*Předpoklady!$X23</f>
        <v>6943.1369161324528</v>
      </c>
      <c r="T175" s="11">
        <f>S175*Předpoklady!$X23</f>
        <v>7282.0309959324914</v>
      </c>
      <c r="U175" s="11">
        <f>T175*Předpoklady!$X23</f>
        <v>7637.4664746291382</v>
      </c>
      <c r="V175" s="11">
        <f>U175*Předpoklady!$X23</f>
        <v>8010.250736870772</v>
      </c>
      <c r="W175" s="11">
        <f>V175*Předpoklady!$X23</f>
        <v>8401.2305757000977</v>
      </c>
      <c r="X175" s="12">
        <f>W175*Předpoklady!$X23</f>
        <v>8811.2941160754144</v>
      </c>
    </row>
    <row r="176" spans="1:24" x14ac:dyDescent="0.2">
      <c r="A176" s="15" t="s">
        <v>19</v>
      </c>
      <c r="B176" s="62">
        <f t="shared" si="60"/>
        <v>2473.1179999999999</v>
      </c>
      <c r="C176" s="11">
        <f>B176*Předpoklady!$X24</f>
        <v>2593.8307353198984</v>
      </c>
      <c r="D176" s="11">
        <f>C176*Předpoklady!$X24</f>
        <v>2720.4354517213351</v>
      </c>
      <c r="E176" s="11">
        <f>D176*Předpoklady!$X24</f>
        <v>2853.2197364333892</v>
      </c>
      <c r="F176" s="11">
        <f>E176*Předpoklady!$X24</f>
        <v>2992.4852137998528</v>
      </c>
      <c r="G176" s="11">
        <f>F176*Předpoklady!$X24</f>
        <v>3138.5482304299248</v>
      </c>
      <c r="H176" s="11">
        <f>G176*Předpoklady!$X24</f>
        <v>3291.7405737910676</v>
      </c>
      <c r="I176" s="11">
        <f>H176*Předpoklady!$X24</f>
        <v>3452.4102258763346</v>
      </c>
      <c r="J176" s="11">
        <f>I176*Předpoklady!$X24</f>
        <v>3620.9221536581554</v>
      </c>
      <c r="K176" s="11">
        <f>J176*Předpoklady!$X24</f>
        <v>3797.6591381241183</v>
      </c>
      <c r="L176" s="11">
        <f>K176*Předpoklady!$X24</f>
        <v>3983.0226437779406</v>
      </c>
      <c r="M176" s="11">
        <f>L176*Předpoklady!$X24</f>
        <v>4177.4337305807248</v>
      </c>
      <c r="N176" s="11">
        <f>M176*Předpoklady!$X24</f>
        <v>4381.3340104040117</v>
      </c>
      <c r="O176" s="11">
        <f>N176*Předpoklady!$X24</f>
        <v>4595.1866501672448</v>
      </c>
      <c r="P176" s="11">
        <f>O176*Předpoklady!$X24</f>
        <v>4819.4774239383178</v>
      </c>
      <c r="Q176" s="11">
        <f>P176*Předpoklady!$X24</f>
        <v>5054.7158163870772</v>
      </c>
      <c r="R176" s="11">
        <f>Q176*Předpoklady!$X24</f>
        <v>5301.4361800983261</v>
      </c>
      <c r="S176" s="11">
        <f>R176*Předpoklady!$X24</f>
        <v>5560.1989493732017</v>
      </c>
      <c r="T176" s="11">
        <f>S176*Předpoklady!$X24</f>
        <v>5831.5919132761228</v>
      </c>
      <c r="U176" s="11">
        <f>T176*Předpoklady!$X24</f>
        <v>6116.2315508190786</v>
      </c>
      <c r="V176" s="11">
        <f>U176*Předpoklady!$X24</f>
        <v>6414.7644313161818</v>
      </c>
      <c r="W176" s="11">
        <f>V176*Předpoklady!$X24</f>
        <v>6727.8686830894367</v>
      </c>
      <c r="X176" s="12">
        <f>W176*Předpoklady!$X24</f>
        <v>7056.2555338619468</v>
      </c>
    </row>
    <row r="177" spans="1:24" x14ac:dyDescent="0.2">
      <c r="A177" s="15" t="s">
        <v>20</v>
      </c>
      <c r="B177" s="62">
        <f t="shared" si="60"/>
        <v>2473.1179999999999</v>
      </c>
      <c r="C177" s="11">
        <f>B177*Předpoklady!$X25</f>
        <v>2593.8307353198984</v>
      </c>
      <c r="D177" s="11">
        <f>C177*Předpoklady!$X25</f>
        <v>2720.4354517213351</v>
      </c>
      <c r="E177" s="11">
        <f>D177*Předpoklady!$X25</f>
        <v>2853.2197364333892</v>
      </c>
      <c r="F177" s="11">
        <f>E177*Předpoklady!$X25</f>
        <v>2992.4852137998528</v>
      </c>
      <c r="G177" s="11">
        <f>F177*Předpoklady!$X25</f>
        <v>3138.5482304299248</v>
      </c>
      <c r="H177" s="11">
        <f>G177*Předpoklady!$X25</f>
        <v>3291.7405737910676</v>
      </c>
      <c r="I177" s="11">
        <f>H177*Předpoklady!$X25</f>
        <v>3452.4102258763346</v>
      </c>
      <c r="J177" s="11">
        <f>I177*Předpoklady!$X25</f>
        <v>3620.9221536581554</v>
      </c>
      <c r="K177" s="11">
        <f>J177*Předpoklady!$X25</f>
        <v>3797.6591381241183</v>
      </c>
      <c r="L177" s="11">
        <f>K177*Předpoklady!$X25</f>
        <v>3983.0226437779406</v>
      </c>
      <c r="M177" s="11">
        <f>L177*Předpoklady!$X25</f>
        <v>4177.4337305807248</v>
      </c>
      <c r="N177" s="11">
        <f>M177*Předpoklady!$X25</f>
        <v>4381.3340104040117</v>
      </c>
      <c r="O177" s="11">
        <f>N177*Předpoklady!$X25</f>
        <v>4595.1866501672448</v>
      </c>
      <c r="P177" s="11">
        <f>O177*Předpoklady!$X25</f>
        <v>4819.4774239383178</v>
      </c>
      <c r="Q177" s="11">
        <f>P177*Předpoklady!$X25</f>
        <v>5054.7158163870772</v>
      </c>
      <c r="R177" s="11">
        <f>Q177*Předpoklady!$X25</f>
        <v>5301.4361800983261</v>
      </c>
      <c r="S177" s="11">
        <f>R177*Předpoklady!$X25</f>
        <v>5560.1989493732017</v>
      </c>
      <c r="T177" s="11">
        <f>S177*Předpoklady!$X25</f>
        <v>5831.5919132761228</v>
      </c>
      <c r="U177" s="11">
        <f>T177*Předpoklady!$X25</f>
        <v>6116.2315508190786</v>
      </c>
      <c r="V177" s="11">
        <f>U177*Předpoklady!$X25</f>
        <v>6414.7644313161818</v>
      </c>
      <c r="W177" s="11">
        <f>V177*Předpoklady!$X25</f>
        <v>6727.8686830894367</v>
      </c>
      <c r="X177" s="12">
        <f>W177*Předpoklady!$X25</f>
        <v>7056.2555338619468</v>
      </c>
    </row>
    <row r="178" spans="1:24" x14ac:dyDescent="0.2">
      <c r="A178" s="15" t="s">
        <v>21</v>
      </c>
      <c r="B178" s="63">
        <f t="shared" si="60"/>
        <v>2473.1179999999999</v>
      </c>
      <c r="C178" s="48">
        <f>B178*Předpoklady!$X26</f>
        <v>2593.8307353198984</v>
      </c>
      <c r="D178" s="48">
        <f>C178*Předpoklady!$X26</f>
        <v>2720.4354517213351</v>
      </c>
      <c r="E178" s="48">
        <f>D178*Předpoklady!$X26</f>
        <v>2853.2197364333892</v>
      </c>
      <c r="F178" s="48">
        <f>E178*Předpoklady!$X26</f>
        <v>2992.4852137998528</v>
      </c>
      <c r="G178" s="48">
        <f>F178*Předpoklady!$X26</f>
        <v>3138.5482304299248</v>
      </c>
      <c r="H178" s="48">
        <f>G178*Předpoklady!$X26</f>
        <v>3291.7405737910676</v>
      </c>
      <c r="I178" s="48">
        <f>H178*Předpoklady!$X26</f>
        <v>3452.4102258763346</v>
      </c>
      <c r="J178" s="48">
        <f>I178*Předpoklady!$X26</f>
        <v>3620.9221536581554</v>
      </c>
      <c r="K178" s="48">
        <f>J178*Předpoklady!$X26</f>
        <v>3797.6591381241183</v>
      </c>
      <c r="L178" s="48">
        <f>K178*Předpoklady!$X26</f>
        <v>3983.0226437779406</v>
      </c>
      <c r="M178" s="48">
        <f>L178*Předpoklady!$X26</f>
        <v>4177.4337305807248</v>
      </c>
      <c r="N178" s="48">
        <f>M178*Předpoklady!$X26</f>
        <v>4381.3340104040117</v>
      </c>
      <c r="O178" s="48">
        <f>N178*Předpoklady!$X26</f>
        <v>4595.1866501672448</v>
      </c>
      <c r="P178" s="48">
        <f>O178*Předpoklady!$X26</f>
        <v>4819.4774239383178</v>
      </c>
      <c r="Q178" s="48">
        <f>P178*Předpoklady!$X26</f>
        <v>5054.7158163870772</v>
      </c>
      <c r="R178" s="48">
        <f>Q178*Předpoklady!$X26</f>
        <v>5301.4361800983261</v>
      </c>
      <c r="S178" s="48">
        <f>R178*Předpoklady!$X26</f>
        <v>5560.1989493732017</v>
      </c>
      <c r="T178" s="48">
        <f>S178*Předpoklady!$X26</f>
        <v>5831.5919132761228</v>
      </c>
      <c r="U178" s="48">
        <f>T178*Předpoklady!$X26</f>
        <v>6116.2315508190786</v>
      </c>
      <c r="V178" s="48">
        <f>U178*Předpoklady!$X26</f>
        <v>6414.7644313161818</v>
      </c>
      <c r="W178" s="48">
        <f>V178*Předpoklady!$X26</f>
        <v>6727.8686830894367</v>
      </c>
      <c r="X178" s="64">
        <f>W178*Předpoklady!$X26</f>
        <v>7056.2555338619468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1">D156</f>
        <v>2020</v>
      </c>
      <c r="E180" s="7">
        <f t="shared" si="61"/>
        <v>2021</v>
      </c>
      <c r="F180" s="7">
        <f t="shared" si="61"/>
        <v>2022</v>
      </c>
      <c r="G180" s="7">
        <f t="shared" si="61"/>
        <v>2023</v>
      </c>
      <c r="H180" s="7">
        <f t="shared" si="61"/>
        <v>2024</v>
      </c>
      <c r="I180" s="7">
        <f t="shared" si="61"/>
        <v>2025</v>
      </c>
      <c r="J180" s="7">
        <f t="shared" si="61"/>
        <v>2026</v>
      </c>
      <c r="K180" s="7">
        <f t="shared" si="61"/>
        <v>2027</v>
      </c>
      <c r="L180" s="7">
        <f t="shared" si="61"/>
        <v>2028</v>
      </c>
      <c r="M180" s="7">
        <f t="shared" si="61"/>
        <v>2029</v>
      </c>
      <c r="N180" s="7">
        <f t="shared" si="61"/>
        <v>2030</v>
      </c>
      <c r="O180" s="7">
        <f t="shared" si="61"/>
        <v>2031</v>
      </c>
      <c r="P180" s="7">
        <f t="shared" si="61"/>
        <v>2032</v>
      </c>
      <c r="Q180" s="7">
        <f t="shared" si="61"/>
        <v>2033</v>
      </c>
      <c r="R180" s="7">
        <f t="shared" si="61"/>
        <v>2034</v>
      </c>
      <c r="S180" s="7">
        <f t="shared" si="61"/>
        <v>2035</v>
      </c>
      <c r="T180" s="7">
        <f t="shared" si="61"/>
        <v>2036</v>
      </c>
      <c r="U180" s="7">
        <f t="shared" si="61"/>
        <v>2037</v>
      </c>
      <c r="V180" s="7">
        <f t="shared" si="61"/>
        <v>2038</v>
      </c>
      <c r="W180" s="7">
        <f t="shared" si="61"/>
        <v>2039</v>
      </c>
      <c r="X180" s="7">
        <f t="shared" si="61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2">D30</f>
        <v>2714.4371757322174</v>
      </c>
      <c r="C182" s="60">
        <f>B182*Předpoklady!$Y6</f>
        <v>2812.367518115595</v>
      </c>
      <c r="D182" s="60">
        <f>C182*Předpoklady!$Y6</f>
        <v>2913.8309509108881</v>
      </c>
      <c r="E182" s="60">
        <f>D182*Předpoklady!$Y6</f>
        <v>3018.9549394935352</v>
      </c>
      <c r="F182" s="60">
        <f>E182*Předpoklady!$Y6</f>
        <v>3127.8715478821014</v>
      </c>
      <c r="G182" s="60">
        <f>F182*Předpoklady!$Y6</f>
        <v>3240.7176046462232</v>
      </c>
      <c r="H182" s="60">
        <f>G182*Předpoklady!$Y6</f>
        <v>3357.6348748001128</v>
      </c>
      <c r="I182" s="60">
        <f>H182*Předpoklady!$Y6</f>
        <v>3478.770237897565</v>
      </c>
      <c r="J182" s="60">
        <f>I182*Předpoklady!$Y6</f>
        <v>3604.2758725522021</v>
      </c>
      <c r="K182" s="60">
        <f>J182*Předpoklady!$Y6</f>
        <v>3734.3094476147644</v>
      </c>
      <c r="L182" s="60">
        <f>K182*Předpoklady!$Y6</f>
        <v>3869.0343202476147</v>
      </c>
      <c r="M182" s="60">
        <f>L182*Předpoklady!$Y6</f>
        <v>4008.6197411452936</v>
      </c>
      <c r="N182" s="60">
        <f>M182*Předpoklady!$Y6</f>
        <v>4153.2410671589387</v>
      </c>
      <c r="O182" s="60">
        <f>N182*Předpoklady!$Y6</f>
        <v>4303.0799815916762</v>
      </c>
      <c r="P182" s="60">
        <f>O182*Předpoklady!$Y6</f>
        <v>4458.3247224417419</v>
      </c>
      <c r="Q182" s="60">
        <f>P182*Předpoklady!$Y6</f>
        <v>4619.170318880062</v>
      </c>
      <c r="R182" s="60">
        <f>Q182*Předpoklady!$Y6</f>
        <v>4785.8188362593737</v>
      </c>
      <c r="S182" s="60">
        <f>R182*Předpoklady!$Y6</f>
        <v>4958.4796299626851</v>
      </c>
      <c r="T182" s="60">
        <f>S182*Předpoklady!$Y6</f>
        <v>5137.369608409972</v>
      </c>
      <c r="U182" s="60">
        <f>T182*Předpoklady!$Y6</f>
        <v>5322.7135055535246</v>
      </c>
      <c r="V182" s="60">
        <f>U182*Předpoklady!$Y6</f>
        <v>5514.7441632042683</v>
      </c>
      <c r="W182" s="60">
        <f>V182*Předpoklady!$Y6</f>
        <v>5713.7028235437356</v>
      </c>
      <c r="X182" s="61">
        <f>W182*Předpoklady!$Y6</f>
        <v>5919.8394321891628</v>
      </c>
    </row>
    <row r="183" spans="1:24" x14ac:dyDescent="0.2">
      <c r="A183" s="15" t="s">
        <v>2</v>
      </c>
      <c r="B183" s="62">
        <f t="shared" si="62"/>
        <v>3275.3117515274944</v>
      </c>
      <c r="C183" s="11">
        <f>B183*Předpoklady!$Y7</f>
        <v>3369.5562519432747</v>
      </c>
      <c r="D183" s="11">
        <f>C183*Předpoklady!$Y7</f>
        <v>3466.512563182705</v>
      </c>
      <c r="E183" s="11">
        <f>D183*Předpoklady!$Y7</f>
        <v>3566.2587154534986</v>
      </c>
      <c r="F183" s="11">
        <f>E183*Předpoklady!$Y7</f>
        <v>3668.8749842207671</v>
      </c>
      <c r="G183" s="11">
        <f>F183*Předpoklady!$Y7</f>
        <v>3774.4439548125238</v>
      </c>
      <c r="H183" s="11">
        <f>G183*Předpoklady!$Y7</f>
        <v>3883.0505888841576</v>
      </c>
      <c r="I183" s="11">
        <f>H183*Předpoklady!$Y7</f>
        <v>3994.7822927953716</v>
      </c>
      <c r="J183" s="11">
        <f>I183*Předpoklady!$Y7</f>
        <v>4109.7289879546115</v>
      </c>
      <c r="K183" s="11">
        <f>J183*Předpoklady!$Y7</f>
        <v>4227.9831831875999</v>
      </c>
      <c r="L183" s="11">
        <f>K183*Předpoklady!$Y7</f>
        <v>4349.6400491882196</v>
      </c>
      <c r="M183" s="11">
        <f>L183*Předpoklady!$Y7</f>
        <v>4474.7974951116612</v>
      </c>
      <c r="N183" s="11">
        <f>M183*Předpoklady!$Y7</f>
        <v>4603.5562473714745</v>
      </c>
      <c r="O183" s="11">
        <f>N183*Předpoklady!$Y7</f>
        <v>4736.0199307039484</v>
      </c>
      <c r="P183" s="11">
        <f>O183*Předpoklady!$Y7</f>
        <v>4872.2951515650502</v>
      </c>
      <c r="Q183" s="11">
        <f>P183*Předpoklady!$Y7</f>
        <v>5012.491583927047</v>
      </c>
      <c r="R183" s="11">
        <f>Q183*Předpoklady!$Y7</f>
        <v>5156.722057543855</v>
      </c>
      <c r="S183" s="11">
        <f>R183*Předpoklady!$Y7</f>
        <v>5305.1026487561585</v>
      </c>
      <c r="T183" s="11">
        <f>S183*Předpoklady!$Y7</f>
        <v>5457.7527739093703</v>
      </c>
      <c r="U183" s="11">
        <f>T183*Předpoklady!$Y7</f>
        <v>5614.7952854596206</v>
      </c>
      <c r="V183" s="11">
        <f>U183*Předpoklady!$Y7</f>
        <v>5776.3565708451224</v>
      </c>
      <c r="W183" s="11">
        <f>V183*Předpoklady!$Y7</f>
        <v>5942.5666542024774</v>
      </c>
      <c r="X183" s="12">
        <f>W183*Předpoklady!$Y7</f>
        <v>6113.5593010097919</v>
      </c>
    </row>
    <row r="184" spans="1:24" x14ac:dyDescent="0.2">
      <c r="A184" s="15" t="s">
        <v>3</v>
      </c>
      <c r="B184" s="62">
        <f t="shared" si="62"/>
        <v>3945.5166425992775</v>
      </c>
      <c r="C184" s="11">
        <f>B184*Předpoklady!$Y8</f>
        <v>4012.3311862015735</v>
      </c>
      <c r="D184" s="11">
        <f>C184*Předpoklady!$Y8</f>
        <v>4080.2771870099004</v>
      </c>
      <c r="E184" s="11">
        <f>D184*Předpoklady!$Y8</f>
        <v>4149.3738054546084</v>
      </c>
      <c r="F184" s="11">
        <f>E184*Předpoklady!$Y8</f>
        <v>4219.6405264344321</v>
      </c>
      <c r="G184" s="11">
        <f>F184*Předpoklady!$Y8</f>
        <v>4291.0971648111326</v>
      </c>
      <c r="H184" s="11">
        <f>G184*Předpoklady!$Y8</f>
        <v>4363.7638709971907</v>
      </c>
      <c r="I184" s="11">
        <f>H184*Předpoklady!$Y8</f>
        <v>4437.6611366381203</v>
      </c>
      <c r="J184" s="11">
        <f>I184*Předpoklady!$Y8</f>
        <v>4512.80980039101</v>
      </c>
      <c r="K184" s="11">
        <f>J184*Předpoklady!$Y8</f>
        <v>4589.2310538009197</v>
      </c>
      <c r="L184" s="11">
        <f>K184*Předpoklady!$Y8</f>
        <v>4666.9464472767886</v>
      </c>
      <c r="M184" s="11">
        <f>L184*Předpoklady!$Y8</f>
        <v>4745.9778961685442</v>
      </c>
      <c r="N184" s="11">
        <f>M184*Předpoklady!$Y8</f>
        <v>4826.3476869471187</v>
      </c>
      <c r="O184" s="11">
        <f>N184*Předpoklady!$Y8</f>
        <v>4908.0784834891219</v>
      </c>
      <c r="P184" s="11">
        <f>O184*Předpoklady!$Y8</f>
        <v>4991.1933334679416</v>
      </c>
      <c r="Q184" s="11">
        <f>P184*Předpoklady!$Y8</f>
        <v>5075.7156748530706</v>
      </c>
      <c r="R184" s="11">
        <f>Q184*Předpoklady!$Y8</f>
        <v>5161.6693425194962</v>
      </c>
      <c r="S184" s="11">
        <f>R184*Předpoklady!$Y8</f>
        <v>5249.0785749690149</v>
      </c>
      <c r="T184" s="11">
        <f>S184*Předpoklady!$Y8</f>
        <v>5337.9680211653686</v>
      </c>
      <c r="U184" s="11">
        <f>T184*Předpoklady!$Y8</f>
        <v>5428.3627474851273</v>
      </c>
      <c r="V184" s="11">
        <f>U184*Předpoklady!$Y8</f>
        <v>5520.288244786283</v>
      </c>
      <c r="W184" s="11">
        <f>V184*Předpoklady!$Y8</f>
        <v>5613.7704355965416</v>
      </c>
      <c r="X184" s="12">
        <f>W184*Předpoklady!$Y8</f>
        <v>5708.8356814233457</v>
      </c>
    </row>
    <row r="185" spans="1:24" x14ac:dyDescent="0.2">
      <c r="A185" s="15" t="s">
        <v>4</v>
      </c>
      <c r="B185" s="62">
        <f t="shared" si="62"/>
        <v>5180.8046793997264</v>
      </c>
      <c r="C185" s="11">
        <f>B185*Předpoklady!$Y9</f>
        <v>5400.0505673605767</v>
      </c>
      <c r="D185" s="11">
        <f>C185*Předpoklady!$Y9</f>
        <v>5628.5746972862089</v>
      </c>
      <c r="E185" s="11">
        <f>D185*Předpoklady!$Y9</f>
        <v>5866.7697140501823</v>
      </c>
      <c r="F185" s="11">
        <f>E185*Předpoklady!$Y9</f>
        <v>6115.0448788201056</v>
      </c>
      <c r="G185" s="11">
        <f>F185*Předpoklady!$Y9</f>
        <v>6373.8267722407054</v>
      </c>
      <c r="H185" s="11">
        <f>G185*Předpoklady!$Y9</f>
        <v>6643.5600273748223</v>
      </c>
      <c r="I185" s="11">
        <f>H185*Předpoklady!$Y9</f>
        <v>6924.7080936616549</v>
      </c>
      <c r="J185" s="11">
        <f>I185*Předpoklady!$Y9</f>
        <v>7217.754033204862</v>
      </c>
      <c r="K185" s="11">
        <f>J185*Předpoklady!$Y9</f>
        <v>7523.2013507586989</v>
      </c>
      <c r="L185" s="11">
        <f>K185*Předpoklady!$Y9</f>
        <v>7841.5748588382339</v>
      </c>
      <c r="M185" s="11">
        <f>L185*Předpoklady!$Y9</f>
        <v>8173.4215794400743</v>
      </c>
      <c r="N185" s="11">
        <f>M185*Předpoklady!$Y9</f>
        <v>8519.311683922906</v>
      </c>
      <c r="O185" s="11">
        <f>N185*Předpoklady!$Y9</f>
        <v>8879.8394726627321</v>
      </c>
      <c r="P185" s="11">
        <f>O185*Předpoklady!$Y9</f>
        <v>9255.6243961660293</v>
      </c>
      <c r="Q185" s="11">
        <f>P185*Předpoklady!$Y9</f>
        <v>9647.3121193952811</v>
      </c>
      <c r="R185" s="11">
        <f>Q185*Předpoklady!$Y9</f>
        <v>10055.575631135578</v>
      </c>
      <c r="S185" s="11">
        <f>R185*Předpoklady!$Y9</f>
        <v>10481.11640030838</v>
      </c>
      <c r="T185" s="11">
        <f>S185*Předpoklady!$Y9</f>
        <v>10924.665581219191</v>
      </c>
      <c r="U185" s="11">
        <f>T185*Předpoklady!$Y9</f>
        <v>11386.985269809973</v>
      </c>
      <c r="V185" s="11">
        <f>U185*Předpoklady!$Y9</f>
        <v>11868.869813074762</v>
      </c>
      <c r="W185" s="11">
        <f>V185*Předpoklady!$Y9</f>
        <v>12371.147173888297</v>
      </c>
      <c r="X185" s="12">
        <f>W185*Předpoklady!$Y9</f>
        <v>12894.680353592685</v>
      </c>
    </row>
    <row r="186" spans="1:24" x14ac:dyDescent="0.2">
      <c r="A186" s="15" t="s">
        <v>5</v>
      </c>
      <c r="B186" s="62">
        <f t="shared" si="62"/>
        <v>5723.1226940639262</v>
      </c>
      <c r="C186" s="11">
        <f>B186*Předpoklady!$Y10</f>
        <v>5997.8208330739444</v>
      </c>
      <c r="D186" s="11">
        <f>C186*Předpoklady!$Y10</f>
        <v>6285.7039187659257</v>
      </c>
      <c r="E186" s="11">
        <f>D186*Předpoklady!$Y10</f>
        <v>6587.4048015102171</v>
      </c>
      <c r="F186" s="11">
        <f>E186*Předpoklady!$Y10</f>
        <v>6903.5867071956209</v>
      </c>
      <c r="G186" s="11">
        <f>F186*Předpoklady!$Y10</f>
        <v>7234.9446951919117</v>
      </c>
      <c r="H186" s="11">
        <f>G186*Předpoklady!$Y10</f>
        <v>7582.2071862915691</v>
      </c>
      <c r="I186" s="11">
        <f>H186*Předpoklady!$Y10</f>
        <v>7946.1375639895687</v>
      </c>
      <c r="J186" s="11">
        <f>I186*Předpoklady!$Y10</f>
        <v>8327.5358526213222</v>
      </c>
      <c r="K186" s="11">
        <f>J186*Předpoklady!$Y10</f>
        <v>8727.2404760477875</v>
      </c>
      <c r="L186" s="11">
        <f>K186*Předpoklady!$Y10</f>
        <v>9146.1301007538568</v>
      </c>
      <c r="M186" s="11">
        <f>L186*Předpoklady!$Y10</f>
        <v>9585.1255674116837</v>
      </c>
      <c r="N186" s="11">
        <f>M186*Předpoklady!$Y10</f>
        <v>10045.191915155079</v>
      </c>
      <c r="O186" s="11">
        <f>N186*Předpoklady!$Y10</f>
        <v>10527.340503014928</v>
      </c>
      <c r="P186" s="11">
        <f>O186*Předpoklady!$Y10</f>
        <v>11032.631233179149</v>
      </c>
      <c r="Q186" s="11">
        <f>P186*Předpoklady!$Y10</f>
        <v>11562.174880964565</v>
      </c>
      <c r="R186" s="11">
        <f>Q186*Předpoklady!$Y10</f>
        <v>12117.135536622643</v>
      </c>
      <c r="S186" s="11">
        <f>R186*Předpoklady!$Y10</f>
        <v>12698.733164346893</v>
      </c>
      <c r="T186" s="11">
        <f>S186*Předpoklady!$Y10</f>
        <v>13308.24628410737</v>
      </c>
      <c r="U186" s="11">
        <f>T186*Předpoklady!$Y10</f>
        <v>13947.014782207727</v>
      </c>
      <c r="V186" s="11">
        <f>U186*Předpoklady!$Y10</f>
        <v>14616.442856743233</v>
      </c>
      <c r="W186" s="11">
        <f>V186*Předpoklady!$Y10</f>
        <v>15318.002104434732</v>
      </c>
      <c r="X186" s="12">
        <f>W186*Předpoklady!$Y10</f>
        <v>16053.234755624293</v>
      </c>
    </row>
    <row r="187" spans="1:24" x14ac:dyDescent="0.2">
      <c r="A187" s="15" t="s">
        <v>6</v>
      </c>
      <c r="B187" s="62">
        <f t="shared" si="62"/>
        <v>5593.9671313131303</v>
      </c>
      <c r="C187" s="11">
        <f>B187*Předpoklady!$Y11</f>
        <v>5863.731777116539</v>
      </c>
      <c r="D187" s="11">
        <f>C187*Předpoklady!$Y11</f>
        <v>6146.5056098560099</v>
      </c>
      <c r="E187" s="11">
        <f>D187*Předpoklady!$Y11</f>
        <v>6442.9159872945784</v>
      </c>
      <c r="F187" s="11">
        <f>E187*Předpoklady!$Y11</f>
        <v>6753.6205210278049</v>
      </c>
      <c r="G187" s="11">
        <f>F187*Předpoklady!$Y11</f>
        <v>7079.3085354509485</v>
      </c>
      <c r="H187" s="11">
        <f>G187*Předpoklady!$Y11</f>
        <v>7420.7025970836776</v>
      </c>
      <c r="I187" s="11">
        <f>H187*Předpoklady!$Y11</f>
        <v>7778.5601176452619</v>
      </c>
      <c r="J187" s="11">
        <f>I187*Předpoklady!$Y11</f>
        <v>8153.6750344367947</v>
      </c>
      <c r="K187" s="11">
        <f>J187*Předpoklady!$Y11</f>
        <v>8546.8795717585235</v>
      </c>
      <c r="L187" s="11">
        <f>K187*Předpoklady!$Y11</f>
        <v>8959.0460872701369</v>
      </c>
      <c r="M187" s="11">
        <f>L187*Předpoklady!$Y11</f>
        <v>9391.0890073903192</v>
      </c>
      <c r="N187" s="11">
        <f>M187*Předpoklady!$Y11</f>
        <v>9843.9668560294213</v>
      </c>
      <c r="O187" s="11">
        <f>N187*Předpoklady!$Y11</f>
        <v>10318.684381156158</v>
      </c>
      <c r="P187" s="11">
        <f>O187*Předpoklady!$Y11</f>
        <v>10816.294783916306</v>
      </c>
      <c r="Q187" s="11">
        <f>P187*Předpoklady!$Y11</f>
        <v>11337.902055248896</v>
      </c>
      <c r="R187" s="11">
        <f>Q187*Předpoklady!$Y11</f>
        <v>11884.663425183866</v>
      </c>
      <c r="S187" s="11">
        <f>R187*Předpoklady!$Y11</f>
        <v>12457.79193025516</v>
      </c>
      <c r="T187" s="11">
        <f>S187*Předpoklady!$Y11</f>
        <v>13058.559104725304</v>
      </c>
      <c r="U187" s="11">
        <f>T187*Předpoklady!$Y11</f>
        <v>13688.297801592151</v>
      </c>
      <c r="V187" s="11">
        <f>U187*Předpoklady!$Y11</f>
        <v>14348.40514963645</v>
      </c>
      <c r="W187" s="11">
        <f>V187*Předpoklady!$Y11</f>
        <v>15040.345653070706</v>
      </c>
      <c r="X187" s="12">
        <f>W187*Předpoklady!$Y11</f>
        <v>15765.654440666145</v>
      </c>
    </row>
    <row r="188" spans="1:24" x14ac:dyDescent="0.2">
      <c r="A188" s="15" t="s">
        <v>7</v>
      </c>
      <c r="B188" s="62">
        <f t="shared" si="62"/>
        <v>6653.8579813084116</v>
      </c>
      <c r="C188" s="11">
        <f>B188*Předpoklady!$Y12</f>
        <v>6934.0317634720814</v>
      </c>
      <c r="D188" s="11">
        <f>C188*Předpoklady!$Y12</f>
        <v>7226.0028139923061</v>
      </c>
      <c r="E188" s="11">
        <f>D188*Předpoklady!$Y12</f>
        <v>7530.2678800650638</v>
      </c>
      <c r="F188" s="11">
        <f>E188*Předpoklady!$Y12</f>
        <v>7847.3446254043993</v>
      </c>
      <c r="G188" s="11">
        <f>F188*Předpoklady!$Y12</f>
        <v>8177.7725109735711</v>
      </c>
      <c r="H188" s="11">
        <f>G188*Předpoklady!$Y12</f>
        <v>8522.1137128011196</v>
      </c>
      <c r="I188" s="11">
        <f>H188*Předpoklady!$Y12</f>
        <v>8880.9540784433775</v>
      </c>
      <c r="J188" s="11">
        <f>I188*Předpoklady!$Y12</f>
        <v>9254.9041237207293</v>
      </c>
      <c r="K188" s="11">
        <f>J188*Předpoklady!$Y12</f>
        <v>9644.6000714234033</v>
      </c>
      <c r="L188" s="11">
        <f>K188*Předpoklady!$Y12</f>
        <v>10050.704933754016</v>
      </c>
      <c r="M188" s="11">
        <f>L188*Předpoklady!$Y12</f>
        <v>10473.909640348489</v>
      </c>
      <c r="N188" s="11">
        <f>M188*Předpoklady!$Y12</f>
        <v>10914.934213794513</v>
      </c>
      <c r="O188" s="11">
        <f>N188*Předpoklady!$Y12</f>
        <v>11374.528994647517</v>
      </c>
      <c r="P188" s="11">
        <f>O188*Předpoklady!$Y12</f>
        <v>11853.475918028358</v>
      </c>
      <c r="Q188" s="11">
        <f>P188*Předpoklady!$Y12</f>
        <v>12352.589843974662</v>
      </c>
      <c r="R188" s="11">
        <f>Q188*Předpoklady!$Y12</f>
        <v>12872.719943809221</v>
      </c>
      <c r="S188" s="11">
        <f>R188*Předpoklady!$Y12</f>
        <v>13414.751144884171</v>
      </c>
      <c r="T188" s="11">
        <f>S188*Předpoklady!$Y12</f>
        <v>13979.605636158954</v>
      </c>
      <c r="U188" s="11">
        <f>T188*Předpoklady!$Y12</f>
        <v>14568.244437173615</v>
      </c>
      <c r="V188" s="11">
        <f>U188*Předpoklady!$Y12</f>
        <v>15181.669033086791</v>
      </c>
      <c r="W188" s="11">
        <f>V188*Předpoklady!$Y12</f>
        <v>15820.92307856021</v>
      </c>
      <c r="X188" s="12">
        <f>W188*Předpoklady!$Y12</f>
        <v>16487.094173388581</v>
      </c>
    </row>
    <row r="189" spans="1:24" x14ac:dyDescent="0.2">
      <c r="A189" s="15" t="s">
        <v>8</v>
      </c>
      <c r="B189" s="62">
        <f t="shared" si="62"/>
        <v>5780.0671900826446</v>
      </c>
      <c r="C189" s="11">
        <f>B189*Předpoklady!$Y13</f>
        <v>6085.0040260198784</v>
      </c>
      <c r="D189" s="11">
        <f>C189*Předpoklady!$Y13</f>
        <v>6406.0283001915604</v>
      </c>
      <c r="E189" s="11">
        <f>D189*Předpoklady!$Y13</f>
        <v>6743.9887315402593</v>
      </c>
      <c r="F189" s="11">
        <f>E189*Předpoklady!$Y13</f>
        <v>7099.7788145553395</v>
      </c>
      <c r="G189" s="11">
        <f>F189*Předpoklady!$Y13</f>
        <v>7474.3391814796823</v>
      </c>
      <c r="H189" s="11">
        <f>G189*Předpoklady!$Y13</f>
        <v>7868.6600891384605</v>
      </c>
      <c r="I189" s="11">
        <f>H189*Předpoklady!$Y13</f>
        <v>8283.7840369646055</v>
      </c>
      <c r="J189" s="11">
        <f>I189*Předpoklady!$Y13</f>
        <v>8720.8085231424611</v>
      </c>
      <c r="K189" s="11">
        <f>J189*Předpoklady!$Y13</f>
        <v>9180.8889461562812</v>
      </c>
      <c r="L189" s="11">
        <f>K189*Předpoklady!$Y13</f>
        <v>9665.241659414618</v>
      </c>
      <c r="M189" s="11">
        <f>L189*Předpoklady!$Y13</f>
        <v>10175.147187026399</v>
      </c>
      <c r="N189" s="11">
        <f>M189*Předpoklady!$Y13</f>
        <v>10711.953609230484</v>
      </c>
      <c r="O189" s="11">
        <f>N189*Předpoklady!$Y13</f>
        <v>11277.080126429062</v>
      </c>
      <c r="P189" s="11">
        <f>O189*Předpoklady!$Y13</f>
        <v>11872.020811247428</v>
      </c>
      <c r="Q189" s="11">
        <f>P189*Předpoklady!$Y13</f>
        <v>12498.348558539761</v>
      </c>
      <c r="R189" s="11">
        <f>Q189*Předpoklady!$Y13</f>
        <v>13157.719243783873</v>
      </c>
      <c r="S189" s="11">
        <f>R189*Předpoklady!$Y13</f>
        <v>13851.876100858841</v>
      </c>
      <c r="T189" s="11">
        <f>S189*Předpoklady!$Y13</f>
        <v>14582.654330779398</v>
      </c>
      <c r="U189" s="11">
        <f>T189*Předpoklady!$Y13</f>
        <v>15351.985953571606</v>
      </c>
      <c r="V189" s="11">
        <f>U189*Předpoklady!$Y13</f>
        <v>16161.904916117101</v>
      </c>
      <c r="W189" s="11">
        <f>V189*Předpoklady!$Y13</f>
        <v>17014.552469469971</v>
      </c>
      <c r="X189" s="12">
        <f>W189*Předpoklady!$Y13</f>
        <v>17912.182829862726</v>
      </c>
    </row>
    <row r="190" spans="1:24" x14ac:dyDescent="0.2">
      <c r="A190" s="15" t="s">
        <v>9</v>
      </c>
      <c r="B190" s="62">
        <f t="shared" si="62"/>
        <v>5355.6617021276588</v>
      </c>
      <c r="C190" s="11">
        <f>B190*Předpoklady!$Y14</f>
        <v>5620.4491046556113</v>
      </c>
      <c r="D190" s="11">
        <f>C190*Předpoklady!$Y14</f>
        <v>5898.3277688122889</v>
      </c>
      <c r="E190" s="11">
        <f>D190*Předpoklady!$Y14</f>
        <v>6189.9449350985451</v>
      </c>
      <c r="F190" s="11">
        <f>E190*Předpoklady!$Y14</f>
        <v>6495.9798440071227</v>
      </c>
      <c r="G190" s="11">
        <f>F190*Předpoklady!$Y14</f>
        <v>6817.1453181230936</v>
      </c>
      <c r="H190" s="11">
        <f>G190*Předpoklady!$Y14</f>
        <v>7154.1894224443749</v>
      </c>
      <c r="I190" s="11">
        <f>H190*Předpoklady!$Y14</f>
        <v>7507.8972067895711</v>
      </c>
      <c r="J190" s="11">
        <f>I190*Předpoklady!$Y14</f>
        <v>7879.0925343515974</v>
      </c>
      <c r="K190" s="11">
        <f>J190*Předpoklady!$Y14</f>
        <v>8268.6400006561835</v>
      </c>
      <c r="L190" s="11">
        <f>K190*Předpoklady!$Y14</f>
        <v>8677.4469473949357</v>
      </c>
      <c r="M190" s="11">
        <f>L190*Předpoklady!$Y14</f>
        <v>9106.4655758236149</v>
      </c>
      <c r="N190" s="11">
        <f>M190*Předpoklady!$Y14</f>
        <v>9556.6951646482066</v>
      </c>
      <c r="O190" s="11">
        <f>N190*Předpoklady!$Y14</f>
        <v>10029.184397564719</v>
      </c>
      <c r="P190" s="11">
        <f>O190*Předpoklady!$Y14</f>
        <v>10525.033805874065</v>
      </c>
      <c r="Q190" s="11">
        <f>P190*Předpoklady!$Y14</f>
        <v>11045.398331861419</v>
      </c>
      <c r="R190" s="11">
        <f>Q190*Předpoklady!$Y14</f>
        <v>11591.490018910708</v>
      </c>
      <c r="S190" s="11">
        <f>R190*Předpoklady!$Y14</f>
        <v>12164.58083462013</v>
      </c>
      <c r="T190" s="11">
        <f>S190*Předpoklady!$Y14</f>
        <v>12766.005633494327</v>
      </c>
      <c r="U190" s="11">
        <f>T190*Předpoklady!$Y14</f>
        <v>13397.165266114005</v>
      </c>
      <c r="V190" s="11">
        <f>U190*Předpoklady!$Y14</f>
        <v>14059.529842024904</v>
      </c>
      <c r="W190" s="11">
        <f>V190*Předpoklady!$Y14</f>
        <v>14754.642153946144</v>
      </c>
      <c r="X190" s="12">
        <f>W190*Předpoklady!$Y14</f>
        <v>15484.121271273654</v>
      </c>
    </row>
    <row r="191" spans="1:24" x14ac:dyDescent="0.2">
      <c r="A191" s="15" t="s">
        <v>10</v>
      </c>
      <c r="B191" s="62">
        <f t="shared" si="62"/>
        <v>5124.1061921097771</v>
      </c>
      <c r="C191" s="11">
        <f>B191*Předpoklady!$Y15</f>
        <v>5377.5685644747637</v>
      </c>
      <c r="D191" s="11">
        <f>C191*Předpoklady!$Y15</f>
        <v>5643.5683768919907</v>
      </c>
      <c r="E191" s="11">
        <f>D191*Předpoklady!$Y15</f>
        <v>5922.72579006459</v>
      </c>
      <c r="F191" s="11">
        <f>E191*Předpoklady!$Y15</f>
        <v>6215.6916407584395</v>
      </c>
      <c r="G191" s="11">
        <f>F191*Předpoklady!$Y15</f>
        <v>6523.1489591843847</v>
      </c>
      <c r="H191" s="11">
        <f>G191*Předpoklady!$Y15</f>
        <v>6845.8145614373152</v>
      </c>
      <c r="I191" s="11">
        <f>H191*Předpoklady!$Y15</f>
        <v>7184.4407207047616</v>
      </c>
      <c r="J191" s="11">
        <f>I191*Předpoklady!$Y15</f>
        <v>7539.816921141326</v>
      </c>
      <c r="K191" s="11">
        <f>J191*Předpoklady!$Y15</f>
        <v>7912.7716984979797</v>
      </c>
      <c r="L191" s="11">
        <f>K191*Předpoklady!$Y15</f>
        <v>8304.1745717975373</v>
      </c>
      <c r="M191" s="11">
        <f>L191*Předpoklady!$Y15</f>
        <v>8714.9380705598815</v>
      </c>
      <c r="N191" s="11">
        <f>M191*Předpoklady!$Y15</f>
        <v>9146.0198623032647</v>
      </c>
      <c r="O191" s="11">
        <f>N191*Předpoklady!$Y15</f>
        <v>9598.4249852818357</v>
      </c>
      <c r="P191" s="11">
        <f>O191*Předpoklady!$Y15</f>
        <v>10073.208191664842</v>
      </c>
      <c r="Q191" s="11">
        <f>P191*Předpoklady!$Y15</f>
        <v>10571.476406620504</v>
      </c>
      <c r="R191" s="11">
        <f>Q191*Předpoklady!$Y15</f>
        <v>11094.391309037717</v>
      </c>
      <c r="S191" s="11">
        <f>R191*Předpoklady!$Y15</f>
        <v>11643.172039902389</v>
      </c>
      <c r="T191" s="11">
        <f>S191*Předpoklady!$Y15</f>
        <v>12219.098044642791</v>
      </c>
      <c r="U191" s="11">
        <f>T191*Předpoklady!$Y15</f>
        <v>12823.512056070676</v>
      </c>
      <c r="V191" s="11">
        <f>U191*Předpoklady!$Y15</f>
        <v>13457.823224872671</v>
      </c>
      <c r="W191" s="11">
        <f>V191*Předpoklady!$Y15</f>
        <v>14123.51040495049</v>
      </c>
      <c r="X191" s="12">
        <f>W191*Předpoklady!$Y15</f>
        <v>14822.125601269519</v>
      </c>
    </row>
    <row r="192" spans="1:24" x14ac:dyDescent="0.2">
      <c r="A192" s="15" t="s">
        <v>11</v>
      </c>
      <c r="B192" s="62">
        <f t="shared" si="62"/>
        <v>4885.171931407941</v>
      </c>
      <c r="C192" s="11">
        <f>B192*Předpoklady!$Y16</f>
        <v>5049.0046766271462</v>
      </c>
      <c r="D192" s="11">
        <f>C192*Předpoklady!$Y16</f>
        <v>5218.3318381704712</v>
      </c>
      <c r="E192" s="11">
        <f>D192*Předpoklady!$Y16</f>
        <v>5393.3376808544672</v>
      </c>
      <c r="F192" s="11">
        <f>E192*Předpoklady!$Y16</f>
        <v>5574.2126491370891</v>
      </c>
      <c r="G192" s="11">
        <f>F192*Předpoklady!$Y16</f>
        <v>5761.1535743627328</v>
      </c>
      <c r="H192" s="11">
        <f>G192*Předpoklady!$Y16</f>
        <v>5954.3638889575877</v>
      </c>
      <c r="I192" s="11">
        <f>H192*Předpoklady!$Y16</f>
        <v>6154.0538478084063</v>
      </c>
      <c r="J192" s="11">
        <f>I192*Předpoklady!$Y16</f>
        <v>6360.4407570655967</v>
      </c>
      <c r="K192" s="11">
        <f>J192*Předpoklady!$Y16</f>
        <v>6573.749210619625</v>
      </c>
      <c r="L192" s="11">
        <f>K192*Předpoklady!$Y16</f>
        <v>6794.211334508067</v>
      </c>
      <c r="M192" s="11">
        <f>L192*Předpoklady!$Y16</f>
        <v>7022.0670395192701</v>
      </c>
      <c r="N192" s="11">
        <f>M192*Předpoklady!$Y16</f>
        <v>7257.5642822675254</v>
      </c>
      <c r="O192" s="11">
        <f>N192*Předpoklady!$Y16</f>
        <v>7500.9593350238474</v>
      </c>
      <c r="P192" s="11">
        <f>O192*Předpoklady!$Y16</f>
        <v>7752.5170645959979</v>
      </c>
      <c r="Q192" s="11">
        <f>P192*Předpoklady!$Y16</f>
        <v>8012.5112205612395</v>
      </c>
      <c r="R192" s="11">
        <f>Q192*Předpoklady!$Y16</f>
        <v>8281.2247331654726</v>
      </c>
      <c r="S192" s="11">
        <f>R192*Předpoklady!$Y16</f>
        <v>8558.9500212129406</v>
      </c>
      <c r="T192" s="11">
        <f>S192*Předpoklady!$Y16</f>
        <v>8845.9893102815568</v>
      </c>
      <c r="U192" s="11">
        <f>T192*Předpoklady!$Y16</f>
        <v>9142.6549616101238</v>
      </c>
      <c r="V192" s="11">
        <f>U192*Předpoklady!$Y16</f>
        <v>9449.2698120153746</v>
      </c>
      <c r="W192" s="11">
        <f>V192*Předpoklady!$Y16</f>
        <v>9766.1675252087098</v>
      </c>
      <c r="X192" s="12">
        <f>W192*Předpoklady!$Y16</f>
        <v>10093.692954894959</v>
      </c>
    </row>
    <row r="193" spans="1:24" x14ac:dyDescent="0.2">
      <c r="A193" s="15" t="s">
        <v>12</v>
      </c>
      <c r="B193" s="62">
        <f t="shared" si="62"/>
        <v>4784.4549795918365</v>
      </c>
      <c r="C193" s="11">
        <f>B193*Předpoklady!$Y17</f>
        <v>4977.6379270582565</v>
      </c>
      <c r="D193" s="11">
        <f>C193*Předpoklady!$Y17</f>
        <v>5178.6210631252598</v>
      </c>
      <c r="E193" s="11">
        <f>D193*Předpoklady!$Y17</f>
        <v>5387.7193376525647</v>
      </c>
      <c r="F193" s="11">
        <f>E193*Předpoklady!$Y17</f>
        <v>5605.2604172967804</v>
      </c>
      <c r="G193" s="11">
        <f>F193*Předpoklady!$Y17</f>
        <v>5831.5851989801949</v>
      </c>
      <c r="H193" s="11">
        <f>G193*Předpoklady!$Y17</f>
        <v>6067.0483440920034</v>
      </c>
      <c r="I193" s="11">
        <f>H193*Předpoklady!$Y17</f>
        <v>6312.0188342590873</v>
      </c>
      <c r="J193" s="11">
        <f>I193*Předpoklady!$Y17</f>
        <v>6566.8805495572751</v>
      </c>
      <c r="K193" s="11">
        <f>J193*Předpoklady!$Y17</f>
        <v>6832.0328700691525</v>
      </c>
      <c r="L193" s="11">
        <f>K193*Předpoklady!$Y17</f>
        <v>7107.8913017311061</v>
      </c>
      <c r="M193" s="11">
        <f>L193*Předpoklady!$Y17</f>
        <v>7394.888127450321</v>
      </c>
      <c r="N193" s="11">
        <f>M193*Předpoklady!$Y17</f>
        <v>7693.4730845120685</v>
      </c>
      <c r="O193" s="11">
        <f>N193*Předpoklady!$Y17</f>
        <v>8004.1140693388097</v>
      </c>
      <c r="P193" s="11">
        <f>O193*Předpoklady!$Y17</f>
        <v>8327.2978707055081</v>
      </c>
      <c r="Q193" s="11">
        <f>P193*Předpoklady!$Y17</f>
        <v>8663.5309325601265</v>
      </c>
      <c r="R193" s="11">
        <f>Q193*Předpoklady!$Y17</f>
        <v>9013.3401476446943</v>
      </c>
      <c r="S193" s="11">
        <f>R193*Předpoklady!$Y17</f>
        <v>9377.2736831605762</v>
      </c>
      <c r="T193" s="11">
        <f>S193*Předpoklady!$Y17</f>
        <v>9755.9018397718028</v>
      </c>
      <c r="U193" s="11">
        <f>T193*Předpoklady!$Y17</f>
        <v>10149.817945292556</v>
      </c>
      <c r="V193" s="11">
        <f>U193*Předpoklady!$Y17</f>
        <v>10559.63928445927</v>
      </c>
      <c r="W193" s="11">
        <f>V193*Předpoklady!$Y17</f>
        <v>10986.008066244332</v>
      </c>
      <c r="X193" s="12">
        <f>W193*Předpoklady!$Y17</f>
        <v>11429.592430227209</v>
      </c>
    </row>
    <row r="194" spans="1:24" x14ac:dyDescent="0.2">
      <c r="A194" s="15" t="s">
        <v>13</v>
      </c>
      <c r="B194" s="62">
        <f t="shared" si="62"/>
        <v>3596.5299723756902</v>
      </c>
      <c r="C194" s="11">
        <f>B194*Předpoklady!$Y18</f>
        <v>3706.718134615006</v>
      </c>
      <c r="D194" s="11">
        <f>C194*Předpoklady!$Y18</f>
        <v>3820.2821705967717</v>
      </c>
      <c r="E194" s="11">
        <f>D194*Předpoklady!$Y18</f>
        <v>3937.3255081601797</v>
      </c>
      <c r="F194" s="11">
        <f>E194*Předpoklady!$Y18</f>
        <v>4057.9547438997533</v>
      </c>
      <c r="G194" s="11">
        <f>F194*Předpoklady!$Y18</f>
        <v>4182.2797402476272</v>
      </c>
      <c r="H194" s="11">
        <f>G194*Předpoklady!$Y18</f>
        <v>4310.4137255301694</v>
      </c>
      <c r="I194" s="11">
        <f>H194*Předpoklady!$Y18</f>
        <v>4442.4733970900752</v>
      </c>
      <c r="J194" s="11">
        <f>I194*Předpoklady!$Y18</f>
        <v>4578.5790275678492</v>
      </c>
      <c r="K194" s="11">
        <f>J194*Předpoklady!$Y18</f>
        <v>4718.8545744394696</v>
      </c>
      <c r="L194" s="11">
        <f>K194*Předpoklady!$Y18</f>
        <v>4863.4277929099972</v>
      </c>
      <c r="M194" s="11">
        <f>L194*Předpoklady!$Y18</f>
        <v>5012.4303522659475</v>
      </c>
      <c r="N194" s="11">
        <f>M194*Předpoklady!$Y18</f>
        <v>5165.997955792388</v>
      </c>
      <c r="O194" s="11">
        <f>N194*Předpoklady!$Y18</f>
        <v>5324.2704643639818</v>
      </c>
      <c r="P194" s="11">
        <f>O194*Předpoklady!$Y18</f>
        <v>5487.392023822531</v>
      </c>
      <c r="Q194" s="11">
        <f>P194*Předpoklady!$Y18</f>
        <v>5655.5111962570327</v>
      </c>
      <c r="R194" s="11">
        <f>Q194*Předpoklady!$Y18</f>
        <v>5828.7810953058097</v>
      </c>
      <c r="S194" s="11">
        <f>R194*Předpoklady!$Y18</f>
        <v>6007.3595256039353</v>
      </c>
      <c r="T194" s="11">
        <f>S194*Předpoklady!$Y18</f>
        <v>6191.4091265029647</v>
      </c>
      <c r="U194" s="11">
        <f>T194*Předpoklady!$Y18</f>
        <v>6381.0975201938554</v>
      </c>
      <c r="V194" s="11">
        <f>U194*Předpoklady!$Y18</f>
        <v>6576.5974643679801</v>
      </c>
      <c r="W194" s="11">
        <f>V194*Předpoklady!$Y18</f>
        <v>6778.0870095552746</v>
      </c>
      <c r="X194" s="12">
        <f>W194*Předpoklady!$Y18</f>
        <v>6985.7496612828036</v>
      </c>
    </row>
    <row r="195" spans="1:24" x14ac:dyDescent="0.2">
      <c r="A195" s="15" t="s">
        <v>14</v>
      </c>
      <c r="B195" s="62">
        <f t="shared" si="62"/>
        <v>3410.7522792022792</v>
      </c>
      <c r="C195" s="11">
        <f>B195*Předpoklady!$Y19</f>
        <v>3502.2796845564758</v>
      </c>
      <c r="D195" s="11">
        <f>C195*Předpoklady!$Y19</f>
        <v>3596.2632242895756</v>
      </c>
      <c r="E195" s="11">
        <f>D195*Předpoklady!$Y19</f>
        <v>3692.7688086725393</v>
      </c>
      <c r="F195" s="11">
        <f>E195*Předpoklady!$Y19</f>
        <v>3791.8641166758971</v>
      </c>
      <c r="G195" s="11">
        <f>F195*Předpoklady!$Y19</f>
        <v>3893.6186434327328</v>
      </c>
      <c r="H195" s="11">
        <f>G195*Předpoklady!$Y19</f>
        <v>3998.1037489753362</v>
      </c>
      <c r="I195" s="11">
        <f>H195*Předpoklady!$Y19</f>
        <v>4105.3927082796999</v>
      </c>
      <c r="J195" s="11">
        <f>I195*Předpoklady!$Y19</f>
        <v>4215.5607626529609</v>
      </c>
      <c r="K195" s="11">
        <f>J195*Předpoklady!$Y19</f>
        <v>4328.6851724998187</v>
      </c>
      <c r="L195" s="11">
        <f>K195*Předpoklady!$Y19</f>
        <v>4444.8452715049434</v>
      </c>
      <c r="M195" s="11">
        <f>L195*Předpoklady!$Y19</f>
        <v>4564.1225222693602</v>
      </c>
      <c r="N195" s="11">
        <f>M195*Předpoklady!$Y19</f>
        <v>4686.6005734398395</v>
      </c>
      <c r="O195" s="11">
        <f>N195*Předpoklady!$Y19</f>
        <v>4812.3653183713486</v>
      </c>
      <c r="P195" s="11">
        <f>O195*Předpoklady!$Y19</f>
        <v>4941.50495536371</v>
      </c>
      <c r="Q195" s="11">
        <f>P195*Předpoklady!$Y19</f>
        <v>5074.1100495147066</v>
      </c>
      <c r="R195" s="11">
        <f>Q195*Předpoklady!$Y19</f>
        <v>5210.2735962330144</v>
      </c>
      <c r="S195" s="11">
        <f>R195*Předpoklady!$Y19</f>
        <v>5350.0910864555008</v>
      </c>
      <c r="T195" s="11">
        <f>S195*Předpoklady!$Y19</f>
        <v>5493.6605736146257</v>
      </c>
      <c r="U195" s="11">
        <f>T195*Předpoklady!$Y19</f>
        <v>5641.082742402913</v>
      </c>
      <c r="V195" s="11">
        <f>U195*Předpoklady!$Y19</f>
        <v>5792.460979382713</v>
      </c>
      <c r="W195" s="11">
        <f>V195*Předpoklady!$Y19</f>
        <v>5947.9014454907719</v>
      </c>
      <c r="X195" s="12">
        <f>W195*Předpoklady!$Y19</f>
        <v>6107.5131504884657</v>
      </c>
    </row>
    <row r="196" spans="1:24" x14ac:dyDescent="0.2">
      <c r="A196" s="15" t="s">
        <v>15</v>
      </c>
      <c r="B196" s="62">
        <f t="shared" si="62"/>
        <v>3445.2963711911352</v>
      </c>
      <c r="C196" s="11">
        <f>B196*Předpoklady!$Y20</f>
        <v>3574.2955358540466</v>
      </c>
      <c r="D196" s="11">
        <f>C196*Předpoklady!$Y20</f>
        <v>3708.1247013908669</v>
      </c>
      <c r="E196" s="11">
        <f>D196*Předpoklady!$Y20</f>
        <v>3846.9647132241457</v>
      </c>
      <c r="F196" s="11">
        <f>E196*Předpoklady!$Y20</f>
        <v>3991.0031880105812</v>
      </c>
      <c r="G196" s="11">
        <f>F196*Předpoklady!$Y20</f>
        <v>4140.4347671703117</v>
      </c>
      <c r="H196" s="11">
        <f>G196*Předpoklady!$Y20</f>
        <v>4295.4613799088811</v>
      </c>
      <c r="I196" s="11">
        <f>H196*Předpoklady!$Y20</f>
        <v>4456.2925160872965</v>
      </c>
      <c r="J196" s="11">
        <f>I196*Předpoklady!$Y20</f>
        <v>4623.1455093089216</v>
      </c>
      <c r="K196" s="11">
        <f>J196*Předpoklady!$Y20</f>
        <v>4796.2458306057379</v>
      </c>
      <c r="L196" s="11">
        <f>K196*Předpoklady!$Y20</f>
        <v>4975.8273931208387</v>
      </c>
      <c r="M196" s="11">
        <f>L196*Předpoklady!$Y20</f>
        <v>5162.1328681988807</v>
      </c>
      <c r="N196" s="11">
        <f>M196*Předpoklady!$Y20</f>
        <v>5355.414013311628</v>
      </c>
      <c r="O196" s="11">
        <f>N196*Předpoklady!$Y20</f>
        <v>5555.9320122617173</v>
      </c>
      <c r="P196" s="11">
        <f>O196*Předpoklady!$Y20</f>
        <v>5763.9578281243748</v>
      </c>
      <c r="Q196" s="11">
        <f>P196*Předpoklady!$Y20</f>
        <v>5979.7725694040137</v>
      </c>
      <c r="R196" s="11">
        <f>Q196*Předpoklady!$Y20</f>
        <v>6203.6678699005042</v>
      </c>
      <c r="S196" s="11">
        <f>R196*Předpoklady!$Y20</f>
        <v>6435.9462827984435</v>
      </c>
      <c r="T196" s="11">
        <f>S196*Předpoklady!$Y20</f>
        <v>6676.9216895119553</v>
      </c>
      <c r="U196" s="11">
        <f>T196*Předpoklady!$Y20</f>
        <v>6926.9197238375</v>
      </c>
      <c r="V196" s="11">
        <f>U196*Předpoklady!$Y20</f>
        <v>7186.2782119878684</v>
      </c>
      <c r="W196" s="11">
        <f>V196*Předpoklady!$Y20</f>
        <v>7455.347629101966</v>
      </c>
      <c r="X196" s="12">
        <f>W196*Předpoklady!$Y20</f>
        <v>7734.491572847297</v>
      </c>
    </row>
    <row r="197" spans="1:24" x14ac:dyDescent="0.2">
      <c r="A197" s="15" t="s">
        <v>16</v>
      </c>
      <c r="B197" s="62">
        <f t="shared" si="62"/>
        <v>3285.5558389261741</v>
      </c>
      <c r="C197" s="11">
        <f>B197*Předpoklady!$Y21</f>
        <v>3404.3150660700526</v>
      </c>
      <c r="D197" s="11">
        <f>C197*Předpoklady!$Y21</f>
        <v>3527.3669470975497</v>
      </c>
      <c r="E197" s="11">
        <f>D197*Předpoklady!$Y21</f>
        <v>3654.8666436563758</v>
      </c>
      <c r="F197" s="11">
        <f>E197*Předpoklady!$Y21</f>
        <v>3786.9749258447659</v>
      </c>
      <c r="G197" s="11">
        <f>F197*Předpoklady!$Y21</f>
        <v>3923.8583749337213</v>
      </c>
      <c r="H197" s="11">
        <f>G197*Předpoklady!$Y21</f>
        <v>4065.6895934168215</v>
      </c>
      <c r="I197" s="11">
        <f>H197*Předpoklady!$Y21</f>
        <v>4212.647422652467</v>
      </c>
      <c r="J197" s="11">
        <f>I197*Předpoklady!$Y21</f>
        <v>4364.9171683729874</v>
      </c>
      <c r="K197" s="11">
        <f>J197*Předpoklady!$Y21</f>
        <v>4522.6908343449659</v>
      </c>
      <c r="L197" s="11">
        <f>K197*Předpoklady!$Y21</f>
        <v>4686.1673644754219</v>
      </c>
      <c r="M197" s="11">
        <f>L197*Předpoklady!$Y21</f>
        <v>4855.5528936691235</v>
      </c>
      <c r="N197" s="11">
        <f>M197*Předpoklady!$Y21</f>
        <v>5031.0610077533547</v>
      </c>
      <c r="O197" s="11">
        <f>N197*Předpoklady!$Y21</f>
        <v>5212.913012797886</v>
      </c>
      <c r="P197" s="11">
        <f>O197*Předpoklady!$Y21</f>
        <v>5401.338214169743</v>
      </c>
      <c r="Q197" s="11">
        <f>P197*Předpoklady!$Y21</f>
        <v>5596.5742056746521</v>
      </c>
      <c r="R197" s="11">
        <f>Q197*Předpoklady!$Y21</f>
        <v>5798.8671691497502</v>
      </c>
      <c r="S197" s="11">
        <f>R197*Předpoklady!$Y21</f>
        <v>6008.4721848853269</v>
      </c>
      <c r="T197" s="11">
        <f>S197*Předpoklady!$Y21</f>
        <v>6225.6535532670277</v>
      </c>
      <c r="U197" s="11">
        <f>T197*Předpoklady!$Y21</f>
        <v>6450.6851280440915</v>
      </c>
      <c r="V197" s="11">
        <f>U197*Předpoklady!$Y21</f>
        <v>6683.8506616438508</v>
      </c>
      <c r="W197" s="11">
        <f>V197*Předpoklady!$Y21</f>
        <v>6925.4441629679231</v>
      </c>
      <c r="X197" s="12">
        <f>W197*Předpoklady!$Y21</f>
        <v>7175.7702681212486</v>
      </c>
    </row>
    <row r="198" spans="1:24" x14ac:dyDescent="0.2">
      <c r="A198" s="15" t="s">
        <v>17</v>
      </c>
      <c r="B198" s="62">
        <f t="shared" si="62"/>
        <v>3310.754488636363</v>
      </c>
      <c r="C198" s="11">
        <f>B198*Předpoklady!$Y22</f>
        <v>3459.6237614655388</v>
      </c>
      <c r="D198" s="11">
        <f>C198*Předpoklady!$Y22</f>
        <v>3615.1869949821516</v>
      </c>
      <c r="E198" s="11">
        <f>D198*Předpoklady!$Y22</f>
        <v>3777.7451855492077</v>
      </c>
      <c r="F198" s="11">
        <f>E198*Předpoklady!$Y22</f>
        <v>3947.6128639400231</v>
      </c>
      <c r="G198" s="11">
        <f>F198*Předpoklady!$Y22</f>
        <v>4125.1187039178776</v>
      </c>
      <c r="H198" s="11">
        <f>G198*Předpoklady!$Y22</f>
        <v>4310.6061581806744</v>
      </c>
      <c r="I198" s="11">
        <f>H198*Předpoklady!$Y22</f>
        <v>4504.434122901077</v>
      </c>
      <c r="J198" s="11">
        <f>I198*Předpoklady!$Y22</f>
        <v>4706.9776321479394</v>
      </c>
      <c r="K198" s="11">
        <f>J198*Předpoklady!$Y22</f>
        <v>4918.6285835326416</v>
      </c>
      <c r="L198" s="11">
        <f>K198*Předpoklady!$Y22</f>
        <v>5139.7964964843795</v>
      </c>
      <c r="M198" s="11">
        <f>L198*Předpoklady!$Y22</f>
        <v>5370.9093046215748</v>
      </c>
      <c r="N198" s="11">
        <f>M198*Předpoklady!$Y22</f>
        <v>5612.4141837525531</v>
      </c>
      <c r="O198" s="11">
        <f>N198*Předpoklady!$Y22</f>
        <v>5864.7784171075691</v>
      </c>
      <c r="P198" s="11">
        <f>O198*Předpoklady!$Y22</f>
        <v>6128.4902994763079</v>
      </c>
      <c r="Q198" s="11">
        <f>P198*Předpoklady!$Y22</f>
        <v>6404.0600820002519</v>
      </c>
      <c r="R198" s="11">
        <f>Q198*Předpoklady!$Y22</f>
        <v>6692.0209594479793</v>
      </c>
      <c r="S198" s="11">
        <f>R198*Předpoklady!$Y22</f>
        <v>6992.9301018836522</v>
      </c>
      <c r="T198" s="11">
        <f>S198*Předpoklady!$Y22</f>
        <v>7307.3697327248547</v>
      </c>
      <c r="U198" s="11">
        <f>T198*Předpoklady!$Y22</f>
        <v>7635.9482552756881</v>
      </c>
      <c r="V198" s="11">
        <f>U198*Předpoklady!$Y22</f>
        <v>7979.3014299148363</v>
      </c>
      <c r="W198" s="11">
        <f>V198*Předpoklady!$Y22</f>
        <v>8338.0936042163157</v>
      </c>
      <c r="X198" s="12">
        <f>W198*Předpoklady!$Y22</f>
        <v>8713.0189983830533</v>
      </c>
    </row>
    <row r="199" spans="1:24" x14ac:dyDescent="0.2">
      <c r="A199" s="15" t="s">
        <v>18</v>
      </c>
      <c r="B199" s="62">
        <f t="shared" si="62"/>
        <v>2661.8674999999998</v>
      </c>
      <c r="C199" s="11">
        <f>B199*Předpoklady!$Y23</f>
        <v>2804.1331174447205</v>
      </c>
      <c r="D199" s="11">
        <f>C199*Předpoklady!$Y23</f>
        <v>2954.0022335259914</v>
      </c>
      <c r="E199" s="11">
        <f>D199*Předpoklady!$Y23</f>
        <v>3111.8812232524365</v>
      </c>
      <c r="F199" s="11">
        <f>E199*Předpoklady!$Y23</f>
        <v>3278.1981806669733</v>
      </c>
      <c r="G199" s="11">
        <f>F199*Předpoklady!$Y23</f>
        <v>3453.4040796378072</v>
      </c>
      <c r="H199" s="11">
        <f>G199*Předpoklady!$Y23</f>
        <v>3637.973996688821</v>
      </c>
      <c r="I199" s="11">
        <f>H199*Předpoklady!$Y23</f>
        <v>3832.408399185103</v>
      </c>
      <c r="J199" s="11">
        <f>I199*Předpoklady!$Y23</f>
        <v>4037.234502366573</v>
      </c>
      <c r="K199" s="11">
        <f>J199*Předpoklady!$Y23</f>
        <v>4253.0076989093423</v>
      </c>
      <c r="L199" s="11">
        <f>K199*Předpoklady!$Y23</f>
        <v>4480.3130648911156</v>
      </c>
      <c r="M199" s="11">
        <f>L199*Předpoklady!$Y23</f>
        <v>4719.7669462441063</v>
      </c>
      <c r="N199" s="11">
        <f>M199*Předpoklady!$Y23</f>
        <v>4972.0186299971856</v>
      </c>
      <c r="O199" s="11">
        <f>N199*Předpoklady!$Y23</f>
        <v>5237.7521048388908</v>
      </c>
      <c r="P199" s="11">
        <f>O199*Předpoklady!$Y23</f>
        <v>5517.6879157751182</v>
      </c>
      <c r="Q199" s="11">
        <f>P199*Předpoklady!$Y23</f>
        <v>5812.5851179104684</v>
      </c>
      <c r="R199" s="11">
        <f>Q199*Předpoklady!$Y23</f>
        <v>6123.2433346509806</v>
      </c>
      <c r="S199" s="11">
        <f>R199*Předpoklady!$Y23</f>
        <v>6450.5049259091447</v>
      </c>
      <c r="T199" s="11">
        <f>S199*Předpoklady!$Y23</f>
        <v>6795.2572721903462</v>
      </c>
      <c r="U199" s="11">
        <f>T199*Předpoklady!$Y23</f>
        <v>7158.4351807541216</v>
      </c>
      <c r="V199" s="11">
        <f>U199*Předpoklady!$Y23</f>
        <v>7541.0234203746113</v>
      </c>
      <c r="W199" s="11">
        <f>V199*Předpoklady!$Y23</f>
        <v>7944.059391573287</v>
      </c>
      <c r="X199" s="12">
        <f>W199*Předpoklady!$Y23</f>
        <v>8368.6359395643885</v>
      </c>
    </row>
    <row r="200" spans="1:24" x14ac:dyDescent="0.2">
      <c r="A200" s="15" t="s">
        <v>19</v>
      </c>
      <c r="B200" s="62">
        <f t="shared" si="62"/>
        <v>3729.5650000000001</v>
      </c>
      <c r="C200" s="11">
        <f>B200*Předpoklady!$Y24</f>
        <v>3928.8945562326899</v>
      </c>
      <c r="D200" s="11">
        <f>C200*Předpoklady!$Y24</f>
        <v>4138.8774385202732</v>
      </c>
      <c r="E200" s="11">
        <f>D200*Předpoklady!$Y24</f>
        <v>4360.0830223140229</v>
      </c>
      <c r="F200" s="11">
        <f>E200*Předpoklady!$Y24</f>
        <v>4593.1111137873013</v>
      </c>
      <c r="G200" s="11">
        <f>F200*Předpoklady!$Y24</f>
        <v>4838.5935762296122</v>
      </c>
      <c r="H200" s="11">
        <f>G200*Předpoklady!$Y24</f>
        <v>5097.1960433645709</v>
      </c>
      <c r="I200" s="11">
        <f>H200*Předpoklady!$Y24</f>
        <v>5369.6197242375092</v>
      </c>
      <c r="J200" s="11">
        <f>I200*Předpoklady!$Y24</f>
        <v>5656.6033045667327</v>
      </c>
      <c r="K200" s="11">
        <f>J200*Předpoklady!$Y24</f>
        <v>5958.9249497139963</v>
      </c>
      <c r="L200" s="11">
        <f>K200*Předpoklady!$Y24</f>
        <v>6277.4044147053273</v>
      </c>
      <c r="M200" s="11">
        <f>L200*Předpoklady!$Y24</f>
        <v>6612.9052670235842</v>
      </c>
      <c r="N200" s="11">
        <f>M200*Předpoklady!$Y24</f>
        <v>6966.3372281999218</v>
      </c>
      <c r="O200" s="11">
        <f>N200*Předpoklady!$Y24</f>
        <v>7338.6586405534681</v>
      </c>
      <c r="P200" s="11">
        <f>O200*Předpoklady!$Y24</f>
        <v>7730.879065767861</v>
      </c>
      <c r="Q200" s="11">
        <f>P200*Předpoklady!$Y24</f>
        <v>8144.0620223507594</v>
      </c>
      <c r="R200" s="11">
        <f>Q200*Předpoklady!$Y24</f>
        <v>8579.327869399056</v>
      </c>
      <c r="S200" s="11">
        <f>R200*Předpoklady!$Y24</f>
        <v>9037.8568444891971</v>
      </c>
      <c r="T200" s="11">
        <f>S200*Předpoklady!$Y24</f>
        <v>9520.8922639299653</v>
      </c>
      <c r="U200" s="11">
        <f>T200*Předpoklady!$Y24</f>
        <v>10029.743894055304</v>
      </c>
      <c r="V200" s="11">
        <f>U200*Předpoklady!$Y24</f>
        <v>10565.791502698556</v>
      </c>
      <c r="W200" s="11">
        <f>V200*Předpoklady!$Y24</f>
        <v>11130.488600478062</v>
      </c>
      <c r="X200" s="12">
        <f>W200*Předpoklady!$Y24</f>
        <v>11725.366382038726</v>
      </c>
    </row>
    <row r="201" spans="1:24" x14ac:dyDescent="0.2">
      <c r="A201" s="15" t="s">
        <v>20</v>
      </c>
      <c r="B201" s="62">
        <f t="shared" si="62"/>
        <v>7797.3766666666661</v>
      </c>
      <c r="C201" s="11">
        <f>B201*Předpoklady!$Y25</f>
        <v>8214.1136402133925</v>
      </c>
      <c r="D201" s="11">
        <f>C201*Předpoklady!$Y25</f>
        <v>8653.1234514778753</v>
      </c>
      <c r="E201" s="11">
        <f>D201*Předpoklady!$Y25</f>
        <v>9115.5964899179526</v>
      </c>
      <c r="F201" s="11">
        <f>E201*Předpoklady!$Y25</f>
        <v>9602.7867662991412</v>
      </c>
      <c r="G201" s="11">
        <f>F201*Předpoklady!$Y25</f>
        <v>10116.015312985834</v>
      </c>
      <c r="H201" s="11">
        <f>G201*Předpoklady!$Y25</f>
        <v>10656.673765963744</v>
      </c>
      <c r="I201" s="11">
        <f>H201*Předpoklady!$Y25</f>
        <v>11226.228138306389</v>
      </c>
      <c r="J201" s="11">
        <f>I201*Předpoklady!$Y25</f>
        <v>11826.222795317473</v>
      </c>
      <c r="K201" s="11">
        <f>J201*Předpoklady!$Y25</f>
        <v>12458.284642127906</v>
      </c>
      <c r="L201" s="11">
        <f>K201*Předpoklady!$Y25</f>
        <v>13124.127535102258</v>
      </c>
      <c r="M201" s="11">
        <f>L201*Předpoklady!$Y25</f>
        <v>13825.556929016335</v>
      </c>
      <c r="N201" s="11">
        <f>M201*Předpoklady!$Y25</f>
        <v>14564.474772606838</v>
      </c>
      <c r="O201" s="11">
        <f>N201*Předpoklady!$Y25</f>
        <v>15342.884665767548</v>
      </c>
      <c r="P201" s="11">
        <f>O201*Předpoklady!$Y25</f>
        <v>16162.897292375954</v>
      </c>
      <c r="Q201" s="11">
        <f>P201*Předpoklady!$Y25</f>
        <v>17026.736143481601</v>
      </c>
      <c r="R201" s="11">
        <f>Q201*Předpoklady!$Y25</f>
        <v>17936.743546374775</v>
      </c>
      <c r="S201" s="11">
        <f>R201*Předpoklady!$Y25</f>
        <v>18895.387015883538</v>
      </c>
      <c r="T201" s="11">
        <f>S201*Předpoklady!$Y25</f>
        <v>19905.26594512086</v>
      </c>
      <c r="U201" s="11">
        <f>T201*Předpoklady!$Y25</f>
        <v>20969.118653824051</v>
      </c>
      <c r="V201" s="11">
        <f>U201*Předpoklady!$Y25</f>
        <v>22089.829813398253</v>
      </c>
      <c r="W201" s="11">
        <f>V201*Předpoklady!$Y25</f>
        <v>23270.43826879729</v>
      </c>
      <c r="X201" s="12">
        <f>W201*Předpoklady!$Y25</f>
        <v>24514.145278451113</v>
      </c>
    </row>
    <row r="202" spans="1:24" x14ac:dyDescent="0.2">
      <c r="A202" s="15" t="s">
        <v>21</v>
      </c>
      <c r="B202" s="63">
        <f t="shared" si="62"/>
        <v>7797.3766666666661</v>
      </c>
      <c r="C202" s="48">
        <f>B202*Předpoklady!$Y26</f>
        <v>8214.1136402133925</v>
      </c>
      <c r="D202" s="48">
        <f>C202*Předpoklady!$Y26</f>
        <v>8653.1234514778753</v>
      </c>
      <c r="E202" s="48">
        <f>D202*Předpoklady!$Y26</f>
        <v>9115.5964899179526</v>
      </c>
      <c r="F202" s="48">
        <f>E202*Předpoklady!$Y26</f>
        <v>9602.7867662991412</v>
      </c>
      <c r="G202" s="48">
        <f>F202*Předpoklady!$Y26</f>
        <v>10116.015312985834</v>
      </c>
      <c r="H202" s="48">
        <f>G202*Předpoklady!$Y26</f>
        <v>10656.673765963744</v>
      </c>
      <c r="I202" s="48">
        <f>H202*Předpoklady!$Y26</f>
        <v>11226.228138306389</v>
      </c>
      <c r="J202" s="48">
        <f>I202*Předpoklady!$Y26</f>
        <v>11826.222795317473</v>
      </c>
      <c r="K202" s="48">
        <f>J202*Předpoklady!$Y26</f>
        <v>12458.284642127906</v>
      </c>
      <c r="L202" s="48">
        <f>K202*Předpoklady!$Y26</f>
        <v>13124.127535102258</v>
      </c>
      <c r="M202" s="48">
        <f>L202*Předpoklady!$Y26</f>
        <v>13825.556929016335</v>
      </c>
      <c r="N202" s="48">
        <f>M202*Předpoklady!$Y26</f>
        <v>14564.474772606838</v>
      </c>
      <c r="O202" s="48">
        <f>N202*Předpoklady!$Y26</f>
        <v>15342.884665767548</v>
      </c>
      <c r="P202" s="48">
        <f>O202*Předpoklady!$Y26</f>
        <v>16162.897292375954</v>
      </c>
      <c r="Q202" s="48">
        <f>P202*Předpoklady!$Y26</f>
        <v>17026.736143481601</v>
      </c>
      <c r="R202" s="48">
        <f>Q202*Předpoklady!$Y26</f>
        <v>17936.743546374775</v>
      </c>
      <c r="S202" s="48">
        <f>R202*Předpoklady!$Y26</f>
        <v>18895.387015883538</v>
      </c>
      <c r="T202" s="48">
        <f>S202*Předpoklady!$Y26</f>
        <v>19905.26594512086</v>
      </c>
      <c r="U202" s="48">
        <f>T202*Předpoklady!$Y26</f>
        <v>20969.118653824051</v>
      </c>
      <c r="V202" s="48">
        <f>U202*Předpoklady!$Y26</f>
        <v>22089.829813398253</v>
      </c>
      <c r="W202" s="48">
        <f>V202*Předpoklady!$Y26</f>
        <v>23270.43826879729</v>
      </c>
      <c r="X202" s="64">
        <f>W202*Předpoklady!$Y26</f>
        <v>24514.145278451113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>B158*B107</f>
        <v>4136156.0999237825</v>
      </c>
      <c r="C209" s="60">
        <f>C158*C107*Předpoklady!C$67</f>
        <v>4486283.9726795694</v>
      </c>
      <c r="D209" s="60">
        <f>D158*D107*Předpoklady!D$67</f>
        <v>4833331.3176825494</v>
      </c>
      <c r="E209" s="60">
        <f>E158*E107*Předpoklady!E$67</f>
        <v>5173310.1828449219</v>
      </c>
      <c r="F209" s="60">
        <f>F158*F107*Předpoklady!F$67</f>
        <v>5499922.385360851</v>
      </c>
      <c r="G209" s="60">
        <f>G158*G107*Předpoklady!G$67</f>
        <v>5825343.1182803549</v>
      </c>
      <c r="H209" s="60">
        <f>H158*H107*Předpoklady!H$67</f>
        <v>6165879.9651261149</v>
      </c>
      <c r="I209" s="60">
        <f>I158*I107*Předpoklady!I$67</f>
        <v>6528669.453973582</v>
      </c>
      <c r="J209" s="60">
        <f>J158*J107*Předpoklady!J$67</f>
        <v>6916652.0804524841</v>
      </c>
      <c r="K209" s="60">
        <f>K158*K107*Předpoklady!K$67</f>
        <v>7334643.8336661346</v>
      </c>
      <c r="L209" s="60">
        <f>L158*L107*Předpoklady!L$67</f>
        <v>7792280.6134387348</v>
      </c>
      <c r="M209" s="60">
        <f>M158*M107*Předpoklady!M$67</f>
        <v>8299962.2860671189</v>
      </c>
      <c r="N209" s="60">
        <f>N158*N107*Předpoklady!N$67</f>
        <v>8866578.4511465598</v>
      </c>
      <c r="O209" s="60">
        <f>O158*O107*Předpoklady!O$67</f>
        <v>9504349.373858545</v>
      </c>
      <c r="P209" s="60">
        <f>P158*P107*Předpoklady!P$67</f>
        <v>10230477.759083193</v>
      </c>
      <c r="Q209" s="60">
        <f>Q158*Q107*Předpoklady!Q$67</f>
        <v>11060367.415934941</v>
      </c>
      <c r="R209" s="60">
        <f>R158*R107*Předpoklady!R$67</f>
        <v>12008224.577093191</v>
      </c>
      <c r="S209" s="60">
        <f>S158*S107*Předpoklady!S$67</f>
        <v>13087548.372546678</v>
      </c>
      <c r="T209" s="60">
        <f>T158*T107*Předpoklady!T$67</f>
        <v>14307050.687883353</v>
      </c>
      <c r="U209" s="60">
        <f>U158*U107*Předpoklady!U$67</f>
        <v>15680580.221241031</v>
      </c>
      <c r="V209" s="60">
        <f>V158*V107*Předpoklady!V$67</f>
        <v>17219975.522605389</v>
      </c>
      <c r="W209" s="60">
        <f>W158*W107*Předpoklady!W$67</f>
        <v>18930038.514596004</v>
      </c>
      <c r="X209" s="61">
        <f>X158*X107*Předpoklady!X$67</f>
        <v>20809582.212004457</v>
      </c>
    </row>
    <row r="210" spans="1:24" x14ac:dyDescent="0.2">
      <c r="A210" s="15" t="s">
        <v>2</v>
      </c>
      <c r="B210" s="62">
        <f t="shared" ref="B210:B229" si="63">B159*B108</f>
        <v>5656223.9962344449</v>
      </c>
      <c r="C210" s="11">
        <f>C159*C108*Předpoklady!C$67</f>
        <v>5875218.3588639079</v>
      </c>
      <c r="D210" s="11">
        <f>D159*D108*Předpoklady!D$67</f>
        <v>6131794.55835813</v>
      </c>
      <c r="E210" s="11">
        <f>E159*E108*Předpoklady!E$67</f>
        <v>6471841.4333342379</v>
      </c>
      <c r="F210" s="11">
        <f>F159*F108*Předpoklady!F$67</f>
        <v>6911072.7592481803</v>
      </c>
      <c r="G210" s="11">
        <f>G159*G108*Předpoklady!G$67</f>
        <v>7390038.3585092491</v>
      </c>
      <c r="H210" s="11">
        <f>H159*H108*Předpoklady!H$67</f>
        <v>7871924.8135178024</v>
      </c>
      <c r="I210" s="11">
        <f>I159*I108*Předpoklady!I$67</f>
        <v>8337298.379028596</v>
      </c>
      <c r="J210" s="11">
        <f>J159*J108*Předpoklady!J$67</f>
        <v>8785818.8985122051</v>
      </c>
      <c r="K210" s="11">
        <f>K159*K108*Předpoklady!K$67</f>
        <v>9203366.0051976666</v>
      </c>
      <c r="L210" s="11">
        <f>L159*L108*Předpoklady!L$67</f>
        <v>9608142.0194192082</v>
      </c>
      <c r="M210" s="11">
        <f>M159*M108*Předpoklady!M$67</f>
        <v>10025550.688963205</v>
      </c>
      <c r="N210" s="11">
        <f>N159*N108*Předpoklady!N$67</f>
        <v>10463518.30546088</v>
      </c>
      <c r="O210" s="11">
        <f>O159*O108*Předpoklady!O$67</f>
        <v>10926965.195924763</v>
      </c>
      <c r="P210" s="11">
        <f>P159*P108*Předpoklady!P$67</f>
        <v>11426727.275988905</v>
      </c>
      <c r="Q210" s="11">
        <f>Q159*Q108*Předpoklady!Q$67</f>
        <v>11972003.704752628</v>
      </c>
      <c r="R210" s="11">
        <f>R159*R108*Předpoklady!R$67</f>
        <v>12571618.362769166</v>
      </c>
      <c r="S210" s="11">
        <f>S159*S108*Předpoklady!S$67</f>
        <v>13234526.493661091</v>
      </c>
      <c r="T210" s="11">
        <f>T159*T108*Předpoklady!T$67</f>
        <v>13966581.072005946</v>
      </c>
      <c r="U210" s="11">
        <f>U159*U108*Předpoklady!U$67</f>
        <v>14782491.546064684</v>
      </c>
      <c r="V210" s="11">
        <f>V159*V108*Předpoklady!V$67</f>
        <v>15699563.036695505</v>
      </c>
      <c r="W210" s="11">
        <f>W159*W108*Předpoklady!W$67</f>
        <v>16733900.318044122</v>
      </c>
      <c r="X210" s="12">
        <f>X159*X108*Předpoklady!X$67</f>
        <v>17901064.362746626</v>
      </c>
    </row>
    <row r="211" spans="1:24" x14ac:dyDescent="0.2">
      <c r="A211" s="15" t="s">
        <v>3</v>
      </c>
      <c r="B211" s="62">
        <f t="shared" si="63"/>
        <v>4513431.9414910534</v>
      </c>
      <c r="C211" s="11">
        <f>C160*C109*Předpoklady!C$67</f>
        <v>4979318.6288169743</v>
      </c>
      <c r="D211" s="11">
        <f>D160*D109*Předpoklady!D$67</f>
        <v>5428067.3475664482</v>
      </c>
      <c r="E211" s="11">
        <f>E160*E109*Předpoklady!E$67</f>
        <v>5800190.9241867494</v>
      </c>
      <c r="F211" s="11">
        <f>F160*F109*Předpoklady!F$67</f>
        <v>6065796.0439835349</v>
      </c>
      <c r="G211" s="11">
        <f>G160*G109*Předpoklady!G$67</f>
        <v>6269839.8490066435</v>
      </c>
      <c r="H211" s="11">
        <f>H160*H109*Předpoklady!H$67</f>
        <v>6479320.3722340204</v>
      </c>
      <c r="I211" s="11">
        <f>I160*I109*Předpoklady!I$67</f>
        <v>6735224.3679098468</v>
      </c>
      <c r="J211" s="11">
        <f>J160*J109*Předpoklady!J$67</f>
        <v>7088172.5791297844</v>
      </c>
      <c r="K211" s="11">
        <f>K160*K109*Předpoklady!K$67</f>
        <v>7552014.8702068441</v>
      </c>
      <c r="L211" s="11">
        <f>L160*L109*Předpoklady!L$67</f>
        <v>8059342.1865783548</v>
      </c>
      <c r="M211" s="11">
        <f>M160*M109*Předpoklady!M$67</f>
        <v>8569316.4651603494</v>
      </c>
      <c r="N211" s="11">
        <f>N160*N109*Předpoklady!N$67</f>
        <v>9058614.9297255948</v>
      </c>
      <c r="O211" s="11">
        <f>O160*O109*Předpoklady!O$67</f>
        <v>9528239.9153070059</v>
      </c>
      <c r="P211" s="11">
        <f>P160*P109*Předpoklady!P$67</f>
        <v>9967378.0324807614</v>
      </c>
      <c r="Q211" s="11">
        <f>Q160*Q109*Předpoklady!Q$67</f>
        <v>10392383.071396908</v>
      </c>
      <c r="R211" s="11">
        <f>R160*R109*Předpoklady!R$67</f>
        <v>10826636.506603042</v>
      </c>
      <c r="S211" s="11">
        <f>S160*S109*Předpoklady!S$67</f>
        <v>11277523.11204721</v>
      </c>
      <c r="T211" s="11">
        <f>T160*T109*Předpoklady!T$67</f>
        <v>11743034.582642538</v>
      </c>
      <c r="U211" s="11">
        <f>U160*U109*Předpoklady!U$67</f>
        <v>12230195.949530929</v>
      </c>
      <c r="V211" s="11">
        <f>V160*V109*Předpoklady!V$67</f>
        <v>12750036.748429</v>
      </c>
      <c r="W211" s="11">
        <f>W160*W109*Předpoklady!W$67</f>
        <v>13314349.208436389</v>
      </c>
      <c r="X211" s="12">
        <f>X160*X109*Předpoklady!X$67</f>
        <v>13935957.669209359</v>
      </c>
    </row>
    <row r="212" spans="1:24" x14ac:dyDescent="0.2">
      <c r="A212" s="15" t="s">
        <v>4</v>
      </c>
      <c r="B212" s="62">
        <f t="shared" si="63"/>
        <v>3271323.0866055451</v>
      </c>
      <c r="C212" s="11">
        <f>C161*C110*Předpoklady!C$67</f>
        <v>3575251.29854665</v>
      </c>
      <c r="D212" s="11">
        <f>D161*D110*Předpoklady!D$67</f>
        <v>3929281.4095630581</v>
      </c>
      <c r="E212" s="11">
        <f>E161*E110*Předpoklady!E$67</f>
        <v>4353755.6188660339</v>
      </c>
      <c r="F212" s="11">
        <f>F161*F110*Předpoklady!F$67</f>
        <v>4882644.4791683648</v>
      </c>
      <c r="G212" s="11">
        <f>G161*G110*Předpoklady!G$67</f>
        <v>5523620.9259576686</v>
      </c>
      <c r="H212" s="11">
        <f>H161*H110*Předpoklady!H$67</f>
        <v>6227143.9294806467</v>
      </c>
      <c r="I212" s="11">
        <f>I161*I110*Předpoklady!I$67</f>
        <v>6945307.7824684568</v>
      </c>
      <c r="J212" s="11">
        <f>J161*J110*Předpoklady!J$67</f>
        <v>7604234.7511510327</v>
      </c>
      <c r="K212" s="11">
        <f>K161*K110*Předpoklady!K$67</f>
        <v>8155946.0557886716</v>
      </c>
      <c r="L212" s="11">
        <f>L161*L110*Předpoklady!L$67</f>
        <v>8649786.5702624545</v>
      </c>
      <c r="M212" s="11">
        <f>M161*M110*Předpoklady!M$67</f>
        <v>9172986.526813183</v>
      </c>
      <c r="N212" s="11">
        <f>N161*N110*Předpoklady!N$67</f>
        <v>9783313.7209196575</v>
      </c>
      <c r="O212" s="11">
        <f>O161*O110*Předpoklady!O$67</f>
        <v>10562574.49293709</v>
      </c>
      <c r="P212" s="11">
        <f>P161*P110*Předpoklady!P$67</f>
        <v>11548579.837817</v>
      </c>
      <c r="Q212" s="11">
        <f>Q161*Q110*Předpoklady!Q$67</f>
        <v>12647865.509363228</v>
      </c>
      <c r="R212" s="11">
        <f>R161*R110*Předpoklady!R$67</f>
        <v>13797420.880749686</v>
      </c>
      <c r="S212" s="11">
        <f>S161*S110*Předpoklady!S$67</f>
        <v>14959453.494973078</v>
      </c>
      <c r="T212" s="11">
        <f>T161*T110*Předpoklady!T$67</f>
        <v>16124705.344807841</v>
      </c>
      <c r="U212" s="11">
        <f>U161*U110*Předpoklady!U$67</f>
        <v>17266357.670718029</v>
      </c>
      <c r="V212" s="11">
        <f>V161*V110*Předpoklady!V$67</f>
        <v>18412025.353406414</v>
      </c>
      <c r="W212" s="11">
        <f>W161*W110*Předpoklady!W$67</f>
        <v>19607060.599459335</v>
      </c>
      <c r="X212" s="12">
        <f>X161*X110*Předpoklady!X$67</f>
        <v>20873253.553946607</v>
      </c>
    </row>
    <row r="213" spans="1:24" x14ac:dyDescent="0.2">
      <c r="A213" s="15" t="s">
        <v>5</v>
      </c>
      <c r="B213" s="62">
        <f t="shared" si="63"/>
        <v>2091725.0239437015</v>
      </c>
      <c r="C213" s="11">
        <f>C162*C111*Předpoklady!C$67</f>
        <v>2151451.9126645112</v>
      </c>
      <c r="D213" s="11">
        <f>D162*D111*Předpoklady!D$67</f>
        <v>2259446.3684474649</v>
      </c>
      <c r="E213" s="11">
        <f>E162*E111*Předpoklady!E$67</f>
        <v>2413440.2485500681</v>
      </c>
      <c r="F213" s="11">
        <f>F162*F111*Předpoklady!F$67</f>
        <v>2595345.4593937509</v>
      </c>
      <c r="G213" s="11">
        <f>G162*G111*Předpoklady!G$67</f>
        <v>2801082.4065868822</v>
      </c>
      <c r="H213" s="11">
        <f>H162*H111*Předpoklady!H$67</f>
        <v>3045539.196338614</v>
      </c>
      <c r="I213" s="11">
        <f>I162*I111*Předpoklady!I$67</f>
        <v>3338299.5693672313</v>
      </c>
      <c r="J213" s="11">
        <f>J162*J111*Předpoklady!J$67</f>
        <v>3691581.6089243242</v>
      </c>
      <c r="K213" s="11">
        <f>K162*K111*Předpoklady!K$67</f>
        <v>4133195.5720558474</v>
      </c>
      <c r="L213" s="11">
        <f>L162*L111*Předpoklady!L$67</f>
        <v>4668545.4478882281</v>
      </c>
      <c r="M213" s="11">
        <f>M162*M111*Předpoklady!M$67</f>
        <v>5256779.3283031164</v>
      </c>
      <c r="N213" s="11">
        <f>N162*N111*Předpoklady!N$67</f>
        <v>5857354.7839230374</v>
      </c>
      <c r="O213" s="11">
        <f>O162*O111*Předpoklady!O$67</f>
        <v>6410478.4957811562</v>
      </c>
      <c r="P213" s="11">
        <f>P162*P111*Předpoklady!P$67</f>
        <v>6879808.0965151479</v>
      </c>
      <c r="Q213" s="11">
        <f>Q162*Q111*Předpoklady!Q$67</f>
        <v>7303803.882651506</v>
      </c>
      <c r="R213" s="11">
        <f>R162*R111*Předpoklady!R$67</f>
        <v>7751320.3383243699</v>
      </c>
      <c r="S213" s="11">
        <f>S162*S111*Předpoklady!S$67</f>
        <v>8268882.0341558475</v>
      </c>
      <c r="T213" s="11">
        <f>T162*T111*Předpoklady!T$67</f>
        <v>8918151.6195460409</v>
      </c>
      <c r="U213" s="11">
        <f>U162*U111*Předpoklady!U$67</f>
        <v>9725649.1211477444</v>
      </c>
      <c r="V213" s="11">
        <f>V162*V111*Předpoklady!V$67</f>
        <v>10614181.072939215</v>
      </c>
      <c r="W213" s="11">
        <f>W162*W111*Předpoklady!W$67</f>
        <v>11533434.123061085</v>
      </c>
      <c r="X213" s="12">
        <f>X162*X111*Předpoklady!X$67</f>
        <v>12455649.222907532</v>
      </c>
    </row>
    <row r="214" spans="1:24" x14ac:dyDescent="0.2">
      <c r="A214" s="15" t="s">
        <v>6</v>
      </c>
      <c r="B214" s="62">
        <f t="shared" si="63"/>
        <v>3090234.0650493125</v>
      </c>
      <c r="C214" s="11">
        <f>C163*C112*Předpoklady!C$67</f>
        <v>3275892.2111973073</v>
      </c>
      <c r="D214" s="11">
        <f>D163*D112*Předpoklady!D$67</f>
        <v>3403735.6475689495</v>
      </c>
      <c r="E214" s="11">
        <f>E163*E112*Předpoklady!E$67</f>
        <v>3483522.8516143537</v>
      </c>
      <c r="F214" s="11">
        <f>F163*F112*Předpoklady!F$67</f>
        <v>3559647.9006144567</v>
      </c>
      <c r="G214" s="11">
        <f>G163*G112*Předpoklady!G$67</f>
        <v>3654072.9846918862</v>
      </c>
      <c r="H214" s="11">
        <f>H163*H112*Předpoklady!H$67</f>
        <v>3789170.9432372754</v>
      </c>
      <c r="I214" s="11">
        <f>I163*I112*Předpoklady!I$67</f>
        <v>4019802.4503335203</v>
      </c>
      <c r="J214" s="11">
        <f>J163*J112*Předpoklady!J$67</f>
        <v>4337840.8105035741</v>
      </c>
      <c r="K214" s="11">
        <f>K163*K112*Předpoklady!K$67</f>
        <v>4714120.9079717025</v>
      </c>
      <c r="L214" s="11">
        <f>L163*L112*Předpoklady!L$67</f>
        <v>5142226.0317252083</v>
      </c>
      <c r="M214" s="11">
        <f>M163*M112*Předpoklady!M$67</f>
        <v>5649520.750308549</v>
      </c>
      <c r="N214" s="11">
        <f>N163*N112*Předpoklady!N$67</f>
        <v>6254118.103787885</v>
      </c>
      <c r="O214" s="11">
        <f>O163*O112*Předpoklady!O$67</f>
        <v>6981961.7148497887</v>
      </c>
      <c r="P214" s="11">
        <f>P163*P112*Předpoklady!P$67</f>
        <v>7890819.8664449872</v>
      </c>
      <c r="Q214" s="11">
        <f>Q163*Q112*Předpoklady!Q$67</f>
        <v>8994684.3570046145</v>
      </c>
      <c r="R214" s="11">
        <f>R163*R112*Předpoklady!R$67</f>
        <v>10220815.666072305</v>
      </c>
      <c r="S214" s="11">
        <f>S163*S112*Předpoklady!S$67</f>
        <v>11495258.097213592</v>
      </c>
      <c r="T214" s="11">
        <f>T163*T112*Předpoklady!T$67</f>
        <v>12697606.83979347</v>
      </c>
      <c r="U214" s="11">
        <f>U163*U112*Předpoklady!U$67</f>
        <v>13749789.195091572</v>
      </c>
      <c r="V214" s="11">
        <f>V163*V112*Předpoklady!V$67</f>
        <v>14722584.362680942</v>
      </c>
      <c r="W214" s="11">
        <f>W163*W112*Předpoklady!W$67</f>
        <v>15750823.608579593</v>
      </c>
      <c r="X214" s="12">
        <f>X163*X112*Předpoklady!X$67</f>
        <v>16931595.584295366</v>
      </c>
    </row>
    <row r="215" spans="1:24" x14ac:dyDescent="0.2">
      <c r="A215" s="15" t="s">
        <v>7</v>
      </c>
      <c r="B215" s="62">
        <f t="shared" si="63"/>
        <v>2625388.7385748057</v>
      </c>
      <c r="C215" s="11">
        <f>C164*C113*Předpoklady!C$67</f>
        <v>2809869.7533750762</v>
      </c>
      <c r="D215" s="11">
        <f>D164*D113*Předpoklady!D$67</f>
        <v>2993830.3929929878</v>
      </c>
      <c r="E215" s="11">
        <f>E164*E113*Předpoklady!E$67</f>
        <v>3200016.6486542281</v>
      </c>
      <c r="F215" s="11">
        <f>F164*F113*Předpoklady!F$67</f>
        <v>3411940.4737275778</v>
      </c>
      <c r="G215" s="11">
        <f>G164*G113*Předpoklady!G$67</f>
        <v>3621684.1866194219</v>
      </c>
      <c r="H215" s="11">
        <f>H164*H113*Předpoklady!H$67</f>
        <v>3817089.7364051854</v>
      </c>
      <c r="I215" s="11">
        <f>I164*I113*Předpoklady!I$67</f>
        <v>3961814.1886639036</v>
      </c>
      <c r="J215" s="11">
        <f>J164*J113*Předpoklady!J$67</f>
        <v>4053511.9320578245</v>
      </c>
      <c r="K215" s="11">
        <f>K164*K113*Předpoklady!K$67</f>
        <v>4144488.5084178885</v>
      </c>
      <c r="L215" s="11">
        <f>L164*L113*Předpoklady!L$67</f>
        <v>4257872.6601341469</v>
      </c>
      <c r="M215" s="11">
        <f>M164*M113*Předpoklady!M$67</f>
        <v>4417937.4865882406</v>
      </c>
      <c r="N215" s="11">
        <f>N164*N113*Předpoklady!N$67</f>
        <v>4684212.3978444515</v>
      </c>
      <c r="O215" s="11">
        <f>O164*O113*Předpoklady!O$67</f>
        <v>5048010.4212661423</v>
      </c>
      <c r="P215" s="11">
        <f>P164*P113*Předpoklady!P$67</f>
        <v>5479088.7031006319</v>
      </c>
      <c r="Q215" s="11">
        <f>Q164*Q113*Předpoklady!Q$67</f>
        <v>5968775.3688459368</v>
      </c>
      <c r="R215" s="11">
        <f>R164*R113*Předpoklady!R$67</f>
        <v>6544969.0960202618</v>
      </c>
      <c r="S215" s="11">
        <f>S164*S113*Předpoklady!S$67</f>
        <v>7226407.5389574934</v>
      </c>
      <c r="T215" s="11">
        <f>T164*T113*Předpoklady!T$67</f>
        <v>8036044.2814940158</v>
      </c>
      <c r="U215" s="11">
        <f>U164*U113*Předpoklady!U$67</f>
        <v>9032017.1892032959</v>
      </c>
      <c r="V215" s="11">
        <f>V164*V113*Předpoklady!V$67</f>
        <v>10226849.529607691</v>
      </c>
      <c r="W215" s="11">
        <f>W164*W113*Předpoklady!W$67</f>
        <v>11539684.698601792</v>
      </c>
      <c r="X215" s="12">
        <f>X164*X113*Předpoklady!X$67</f>
        <v>12891624.977246301</v>
      </c>
    </row>
    <row r="216" spans="1:24" x14ac:dyDescent="0.2">
      <c r="A216" s="15" t="s">
        <v>8</v>
      </c>
      <c r="B216" s="62">
        <f t="shared" si="63"/>
        <v>3438362.2832123223</v>
      </c>
      <c r="C216" s="11">
        <f>C165*C114*Předpoklady!C$67</f>
        <v>3566266.3976620222</v>
      </c>
      <c r="D216" s="11">
        <f>D165*D114*Předpoklady!D$67</f>
        <v>3737440.0747988611</v>
      </c>
      <c r="E216" s="11">
        <f>E165*E114*Předpoklady!E$67</f>
        <v>3971752.1549133044</v>
      </c>
      <c r="F216" s="11">
        <f>F165*F114*Předpoklady!F$67</f>
        <v>4233969.0927355941</v>
      </c>
      <c r="G216" s="11">
        <f>G165*G114*Předpoklady!G$67</f>
        <v>4520243.966054989</v>
      </c>
      <c r="H216" s="11">
        <f>H165*H114*Předpoklady!H$67</f>
        <v>4824164.8886531442</v>
      </c>
      <c r="I216" s="11">
        <f>I165*I114*Předpoklady!I$67</f>
        <v>5143079.4637341173</v>
      </c>
      <c r="J216" s="11">
        <f>J165*J114*Předpoklady!J$67</f>
        <v>5500949.8509060051</v>
      </c>
      <c r="K216" s="11">
        <f>K165*K114*Předpoklady!K$67</f>
        <v>5873582.6748734806</v>
      </c>
      <c r="L216" s="11">
        <f>L165*L114*Předpoklady!L$67</f>
        <v>6246024.3823063448</v>
      </c>
      <c r="M216" s="11">
        <f>M165*M114*Předpoklady!M$67</f>
        <v>6597161.48538893</v>
      </c>
      <c r="N216" s="11">
        <f>N165*N114*Předpoklady!N$67</f>
        <v>6863731.2995533692</v>
      </c>
      <c r="O216" s="11">
        <f>O165*O114*Předpoklady!O$67</f>
        <v>7042450.8604929727</v>
      </c>
      <c r="P216" s="11">
        <f>P165*P114*Předpoklady!P$67</f>
        <v>7224699.8454947546</v>
      </c>
      <c r="Q216" s="11">
        <f>Q165*Q114*Předpoklady!Q$67</f>
        <v>7447348.4749711026</v>
      </c>
      <c r="R216" s="11">
        <f>R165*R114*Předpoklady!R$67</f>
        <v>7749326.8570517646</v>
      </c>
      <c r="S216" s="11">
        <f>S165*S114*Předpoklady!S$67</f>
        <v>8231813.1053998386</v>
      </c>
      <c r="T216" s="11">
        <f>T165*T114*Předpoklady!T$67</f>
        <v>8875322.1906192619</v>
      </c>
      <c r="U216" s="11">
        <f>U165*U114*Předpoklady!U$67</f>
        <v>9624632.7043862585</v>
      </c>
      <c r="V216" s="11">
        <f>V165*V114*Předpoklady!V$67</f>
        <v>10465033.293431455</v>
      </c>
      <c r="W216" s="11">
        <f>W165*W114*Předpoklady!W$67</f>
        <v>11445233.437705081</v>
      </c>
      <c r="X216" s="12">
        <f>X165*X114*Předpoklady!X$67</f>
        <v>12599210.800755089</v>
      </c>
    </row>
    <row r="217" spans="1:24" x14ac:dyDescent="0.2">
      <c r="A217" s="15" t="s">
        <v>9</v>
      </c>
      <c r="B217" s="62">
        <f t="shared" si="63"/>
        <v>3822415.4594482202</v>
      </c>
      <c r="C217" s="11">
        <f>C166*C115*Předpoklady!C$67</f>
        <v>4073958.434361822</v>
      </c>
      <c r="D217" s="11">
        <f>D166*D115*Předpoklady!D$67</f>
        <v>4268226.3669618582</v>
      </c>
      <c r="E217" s="11">
        <f>E166*E115*Předpoklady!E$67</f>
        <v>4420280.1211976632</v>
      </c>
      <c r="F217" s="11">
        <f>F166*F115*Předpoklady!F$67</f>
        <v>4564137.0517440476</v>
      </c>
      <c r="G217" s="11">
        <f>G166*G115*Předpoklady!G$67</f>
        <v>4719496.9407935496</v>
      </c>
      <c r="H217" s="11">
        <f>H166*H115*Předpoklady!H$67</f>
        <v>4891893.683355296</v>
      </c>
      <c r="I217" s="11">
        <f>I166*I115*Předpoklady!I$67</f>
        <v>5134858.8591392105</v>
      </c>
      <c r="J217" s="11">
        <f>J166*J115*Předpoklady!J$67</f>
        <v>5467869.9443623051</v>
      </c>
      <c r="K217" s="11">
        <f>K166*K115*Předpoklady!K$67</f>
        <v>5844495.2018724624</v>
      </c>
      <c r="L217" s="11">
        <f>L166*L115*Předpoklady!L$67</f>
        <v>6258101.5444546528</v>
      </c>
      <c r="M217" s="11">
        <f>M166*M115*Předpoklady!M$67</f>
        <v>6699630.6605830174</v>
      </c>
      <c r="N217" s="11">
        <f>N166*N115*Předpoklady!N$67</f>
        <v>7163955.3824201468</v>
      </c>
      <c r="O217" s="11">
        <f>O166*O115*Předpoklady!O$67</f>
        <v>7685269.5094818464</v>
      </c>
      <c r="P217" s="11">
        <f>P166*P115*Předpoklady!P$67</f>
        <v>8234043.3765997784</v>
      </c>
      <c r="Q217" s="11">
        <f>Q166*Q115*Předpoklady!Q$67</f>
        <v>8787308.2237226497</v>
      </c>
      <c r="R217" s="11">
        <f>R166*R115*Předpoklady!R$67</f>
        <v>9312296.687229868</v>
      </c>
      <c r="S217" s="11">
        <f>S166*S115*Předpoklady!S$67</f>
        <v>9719331.1111630481</v>
      </c>
      <c r="T217" s="11">
        <f>T166*T115*Předpoklady!T$67</f>
        <v>9997103.3789797574</v>
      </c>
      <c r="U217" s="11">
        <f>U166*U115*Předpoklady!U$67</f>
        <v>10269662.740735171</v>
      </c>
      <c r="V217" s="11">
        <f>V166*V115*Předpoklady!V$67</f>
        <v>10590639.630025569</v>
      </c>
      <c r="W217" s="11">
        <f>W166*W115*Předpoklady!W$67</f>
        <v>11017326.133628355</v>
      </c>
      <c r="X217" s="12">
        <f>X166*X115*Předpoklady!X$67</f>
        <v>11694162.973332759</v>
      </c>
    </row>
    <row r="218" spans="1:24" x14ac:dyDescent="0.2">
      <c r="A218" s="15" t="s">
        <v>10</v>
      </c>
      <c r="B218" s="62">
        <f t="shared" si="63"/>
        <v>2707958.7352219387</v>
      </c>
      <c r="C218" s="11">
        <f>C167*C116*Předpoklady!C$67</f>
        <v>3070450.2305252813</v>
      </c>
      <c r="D218" s="11">
        <f>D167*D116*Předpoklady!D$67</f>
        <v>3457592.3133889865</v>
      </c>
      <c r="E218" s="11">
        <f>E167*E116*Předpoklady!E$67</f>
        <v>3848460.7914111353</v>
      </c>
      <c r="F218" s="11">
        <f>F167*F116*Předpoklady!F$67</f>
        <v>4223148.9839280499</v>
      </c>
      <c r="G218" s="11">
        <f>G167*G116*Předpoklady!G$67</f>
        <v>4550390.4060892565</v>
      </c>
      <c r="H218" s="11">
        <f>H167*H116*Předpoklady!H$67</f>
        <v>4814724.5056178169</v>
      </c>
      <c r="I218" s="11">
        <f>I167*I116*Předpoklady!I$67</f>
        <v>5018820.8212675219</v>
      </c>
      <c r="J218" s="11">
        <f>J167*J116*Předpoklady!J$67</f>
        <v>5174641.1264567059</v>
      </c>
      <c r="K218" s="11">
        <f>K167*K116*Předpoklady!K$67</f>
        <v>5323387.3587022722</v>
      </c>
      <c r="L218" s="11">
        <f>L167*L116*Předpoklady!L$67</f>
        <v>5486063.6881826911</v>
      </c>
      <c r="M218" s="11">
        <f>M167*M116*Předpoklady!M$67</f>
        <v>5668240.9450562317</v>
      </c>
      <c r="N218" s="11">
        <f>N167*N116*Předpoklady!N$67</f>
        <v>5929346.1826550327</v>
      </c>
      <c r="O218" s="11">
        <f>O167*O116*Předpoklady!O$67</f>
        <v>6291393.7951954454</v>
      </c>
      <c r="P218" s="11">
        <f>P167*P116*Předpoklady!P$67</f>
        <v>6703382.2843766045</v>
      </c>
      <c r="Q218" s="11">
        <f>Q167*Q116*Předpoklady!Q$67</f>
        <v>7155311.6923479587</v>
      </c>
      <c r="R218" s="11">
        <f>R167*R116*Předpoklady!R$67</f>
        <v>7633763.9158740537</v>
      </c>
      <c r="S218" s="11">
        <f>S167*S116*Předpoklady!S$67</f>
        <v>8131802.4219421456</v>
      </c>
      <c r="T218" s="11">
        <f>T167*T116*Předpoklady!T$67</f>
        <v>8682124.8034745324</v>
      </c>
      <c r="U218" s="11">
        <f>U167*U116*Předpoklady!U$67</f>
        <v>9246996.3340933025</v>
      </c>
      <c r="V218" s="11">
        <f>V167*V116*Předpoklady!V$67</f>
        <v>9801241.6123482063</v>
      </c>
      <c r="W218" s="11">
        <f>W167*W116*Předpoklady!W$67</f>
        <v>10310900.780723026</v>
      </c>
      <c r="X218" s="12">
        <f>X167*X116*Předpoklady!X$67</f>
        <v>10682317.088328533</v>
      </c>
    </row>
    <row r="219" spans="1:24" x14ac:dyDescent="0.2">
      <c r="A219" s="15" t="s">
        <v>11</v>
      </c>
      <c r="B219" s="62">
        <f t="shared" si="63"/>
        <v>2044794.7395498718</v>
      </c>
      <c r="C219" s="11">
        <f>C168*C117*Předpoklady!C$67</f>
        <v>2156956.7491837782</v>
      </c>
      <c r="D219" s="11">
        <f>D168*D117*Předpoklady!D$67</f>
        <v>2295654.7060531648</v>
      </c>
      <c r="E219" s="11">
        <f>E168*E117*Předpoklady!E$67</f>
        <v>2484022.9599001105</v>
      </c>
      <c r="F219" s="11">
        <f>F168*F117*Předpoklady!F$67</f>
        <v>2728291.0823116945</v>
      </c>
      <c r="G219" s="11">
        <f>G168*G117*Předpoklady!G$67</f>
        <v>3052328.1391115743</v>
      </c>
      <c r="H219" s="11">
        <f>H168*H117*Předpoklady!H$67</f>
        <v>3455744.7453244333</v>
      </c>
      <c r="I219" s="11">
        <f>I168*I117*Předpoklady!I$67</f>
        <v>3893477.1285288394</v>
      </c>
      <c r="J219" s="11">
        <f>J168*J117*Předpoklady!J$67</f>
        <v>4337964.846583969</v>
      </c>
      <c r="K219" s="11">
        <f>K168*K117*Předpoklady!K$67</f>
        <v>4768553.924016038</v>
      </c>
      <c r="L219" s="11">
        <f>L168*L117*Předpoklady!L$67</f>
        <v>5148923.4808376776</v>
      </c>
      <c r="M219" s="11">
        <f>M168*M117*Předpoklady!M$67</f>
        <v>5461013.3109353799</v>
      </c>
      <c r="N219" s="11">
        <f>N168*N117*Předpoklady!N$67</f>
        <v>5705637.2378818784</v>
      </c>
      <c r="O219" s="11">
        <f>O168*O117*Předpoklady!O$67</f>
        <v>5896554.5918905009</v>
      </c>
      <c r="P219" s="11">
        <f>P168*P117*Předpoklady!P$67</f>
        <v>6083087.9116324605</v>
      </c>
      <c r="Q219" s="11">
        <f>Q168*Q117*Předpoklady!Q$67</f>
        <v>6287153.5081258155</v>
      </c>
      <c r="R219" s="11">
        <f>R168*R117*Předpoklady!R$67</f>
        <v>6512921.4854138512</v>
      </c>
      <c r="S219" s="11">
        <f>S168*S117*Předpoklady!S$67</f>
        <v>6827834.4869902208</v>
      </c>
      <c r="T219" s="11">
        <f>T168*T117*Předpoklady!T$67</f>
        <v>7253000.6182314865</v>
      </c>
      <c r="U219" s="11">
        <f>U168*U117*Předpoklady!U$67</f>
        <v>7727307.5947824251</v>
      </c>
      <c r="V219" s="11">
        <f>V168*V117*Předpoklady!V$67</f>
        <v>8239952.5343289701</v>
      </c>
      <c r="W219" s="11">
        <f>W168*W117*Předpoklady!W$67</f>
        <v>8777099.8967136089</v>
      </c>
      <c r="X219" s="12">
        <f>X168*X117*Předpoklady!X$67</f>
        <v>9333455.8724882472</v>
      </c>
    </row>
    <row r="220" spans="1:24" x14ac:dyDescent="0.2">
      <c r="A220" s="15" t="s">
        <v>12</v>
      </c>
      <c r="B220" s="62">
        <f t="shared" si="63"/>
        <v>1808934.2728055222</v>
      </c>
      <c r="C220" s="11">
        <f>C169*C118*Předpoklady!C$67</f>
        <v>1957066.015253365</v>
      </c>
      <c r="D220" s="11">
        <f>D169*D118*Předpoklady!D$67</f>
        <v>2123382.428168342</v>
      </c>
      <c r="E220" s="11">
        <f>E169*E118*Předpoklady!E$67</f>
        <v>2274648.4791506543</v>
      </c>
      <c r="F220" s="11">
        <f>F169*F118*Předpoklady!F$67</f>
        <v>2415286.9553247471</v>
      </c>
      <c r="G220" s="11">
        <f>G169*G118*Předpoklady!G$67</f>
        <v>2532153.9348364603</v>
      </c>
      <c r="H220" s="11">
        <f>H169*H118*Předpoklady!H$67</f>
        <v>2633357.7133419258</v>
      </c>
      <c r="I220" s="11">
        <f>I169*I118*Předpoklady!I$67</f>
        <v>2767683.5238054651</v>
      </c>
      <c r="J220" s="11">
        <f>J169*J118*Předpoklady!J$67</f>
        <v>2959179.3219539369</v>
      </c>
      <c r="K220" s="11">
        <f>K169*K118*Předpoklady!K$67</f>
        <v>3213517.7548120036</v>
      </c>
      <c r="L220" s="11">
        <f>L169*L118*Předpoklady!L$67</f>
        <v>3555471.2361486456</v>
      </c>
      <c r="M220" s="11">
        <f>M169*M118*Předpoklady!M$67</f>
        <v>3981317.213938877</v>
      </c>
      <c r="N220" s="11">
        <f>N169*N118*Předpoklady!N$67</f>
        <v>4435621.3662676243</v>
      </c>
      <c r="O220" s="11">
        <f>O169*O118*Předpoklady!O$67</f>
        <v>4886558.0679138983</v>
      </c>
      <c r="P220" s="11">
        <f>P169*P118*Předpoklady!P$67</f>
        <v>5313446.2278146604</v>
      </c>
      <c r="Q220" s="11">
        <f>Q169*Q118*Předpoklady!Q$67</f>
        <v>5675832.6938285613</v>
      </c>
      <c r="R220" s="11">
        <f>R169*R118*Předpoklady!R$67</f>
        <v>5954159.8567508515</v>
      </c>
      <c r="S220" s="11">
        <f>S169*S118*Předpoklady!S$67</f>
        <v>6150842.3418524219</v>
      </c>
      <c r="T220" s="11">
        <f>T169*T118*Předpoklady!T$67</f>
        <v>6279146.5486914394</v>
      </c>
      <c r="U220" s="11">
        <f>U169*U118*Předpoklady!U$67</f>
        <v>6391427.5469681481</v>
      </c>
      <c r="V220" s="11">
        <f>V169*V118*Předpoklady!V$67</f>
        <v>6512177.0618468802</v>
      </c>
      <c r="W220" s="11">
        <f>W169*W118*Předpoklady!W$67</f>
        <v>6647028.3695121044</v>
      </c>
      <c r="X220" s="12">
        <f>X169*X118*Předpoklady!X$67</f>
        <v>6864734.452506844</v>
      </c>
    </row>
    <row r="221" spans="1:24" x14ac:dyDescent="0.2">
      <c r="A221" s="15" t="s">
        <v>13</v>
      </c>
      <c r="B221" s="62">
        <f t="shared" si="63"/>
        <v>1642874.2453616022</v>
      </c>
      <c r="C221" s="11">
        <f>C170*C119*Předpoklady!C$67</f>
        <v>1683048.5191545465</v>
      </c>
      <c r="D221" s="11">
        <f>D170*D119*Předpoklady!D$67</f>
        <v>1716304.3099296016</v>
      </c>
      <c r="E221" s="11">
        <f>E170*E119*Předpoklady!E$67</f>
        <v>1756267.6185528128</v>
      </c>
      <c r="F221" s="11">
        <f>F170*F119*Předpoklady!F$67</f>
        <v>1812329.026106287</v>
      </c>
      <c r="G221" s="11">
        <f>G170*G119*Předpoklady!G$67</f>
        <v>1918785.3496939633</v>
      </c>
      <c r="H221" s="11">
        <f>H170*H119*Předpoklady!H$67</f>
        <v>2094138.7451620696</v>
      </c>
      <c r="I221" s="11">
        <f>I170*I119*Předpoklady!I$67</f>
        <v>2294315.5519103669</v>
      </c>
      <c r="J221" s="11">
        <f>J170*J119*Předpoklady!J$67</f>
        <v>2483458.9105039537</v>
      </c>
      <c r="K221" s="11">
        <f>K170*K119*Předpoklady!K$67</f>
        <v>2666156.9092838778</v>
      </c>
      <c r="L221" s="11">
        <f>L170*L119*Předpoklady!L$67</f>
        <v>2827208.4015859673</v>
      </c>
      <c r="M221" s="11">
        <f>M170*M119*Předpoklady!M$67</f>
        <v>2975168.5410797438</v>
      </c>
      <c r="N221" s="11">
        <f>N170*N119*Předpoklady!N$67</f>
        <v>3164029.5213948991</v>
      </c>
      <c r="O221" s="11">
        <f>O170*O119*Předpoklady!O$67</f>
        <v>3422785.3537490373</v>
      </c>
      <c r="P221" s="11">
        <f>P170*P119*Předpoklady!P$67</f>
        <v>3762006.8181717689</v>
      </c>
      <c r="Q221" s="11">
        <f>Q170*Q119*Předpoklady!Q$67</f>
        <v>4212818.2676424207</v>
      </c>
      <c r="R221" s="11">
        <f>R170*R119*Předpoklady!R$67</f>
        <v>4772938.8695043102</v>
      </c>
      <c r="S221" s="11">
        <f>S170*S119*Předpoklady!S$67</f>
        <v>5377459.4682940748</v>
      </c>
      <c r="T221" s="11">
        <f>T170*T119*Předpoklady!T$67</f>
        <v>5984261.7657083375</v>
      </c>
      <c r="U221" s="11">
        <f>U170*U119*Předpoklady!U$67</f>
        <v>6564740.3512713118</v>
      </c>
      <c r="V221" s="11">
        <f>V170*V119*Předpoklady!V$67</f>
        <v>7068499.9858824955</v>
      </c>
      <c r="W221" s="11">
        <f>W170*W119*Předpoklady!W$67</f>
        <v>7471110.5386988921</v>
      </c>
      <c r="X221" s="12">
        <f>X170*X119*Předpoklady!X$67</f>
        <v>7774833.6127999043</v>
      </c>
    </row>
    <row r="222" spans="1:24" x14ac:dyDescent="0.2">
      <c r="A222" s="15" t="s">
        <v>14</v>
      </c>
      <c r="B222" s="62">
        <f t="shared" si="63"/>
        <v>1493673.9282027259</v>
      </c>
      <c r="C222" s="11">
        <f>C171*C120*Předpoklady!C$67</f>
        <v>1576939.9502049843</v>
      </c>
      <c r="D222" s="11">
        <f>D171*D120*Předpoklady!D$67</f>
        <v>1664799.4635437555</v>
      </c>
      <c r="E222" s="11">
        <f>E171*E120*Předpoklady!E$67</f>
        <v>1748612.6755165153</v>
      </c>
      <c r="F222" s="11">
        <f>F171*F120*Předpoklady!F$67</f>
        <v>1827160.2007381532</v>
      </c>
      <c r="G222" s="11">
        <f>G171*G120*Předpoklady!G$67</f>
        <v>1894330.417581836</v>
      </c>
      <c r="H222" s="11">
        <f>H171*H120*Předpoklady!H$67</f>
        <v>1945019.5324820415</v>
      </c>
      <c r="I222" s="11">
        <f>I171*I120*Předpoklady!I$67</f>
        <v>1990612.700332087</v>
      </c>
      <c r="J222" s="11">
        <f>J171*J120*Předpoklady!J$67</f>
        <v>2046528.1442937311</v>
      </c>
      <c r="K222" s="11">
        <f>K171*K120*Předpoklady!K$67</f>
        <v>2123550.3934648037</v>
      </c>
      <c r="L222" s="11">
        <f>L171*L120*Předpoklady!L$67</f>
        <v>2261505.076171217</v>
      </c>
      <c r="M222" s="11">
        <f>M171*M120*Předpoklady!M$67</f>
        <v>2482485.9431550982</v>
      </c>
      <c r="N222" s="11">
        <f>N171*N120*Předpoklady!N$67</f>
        <v>2734090.4329762473</v>
      </c>
      <c r="O222" s="11">
        <f>O171*O120*Předpoklady!O$67</f>
        <v>2974247.80322066</v>
      </c>
      <c r="P222" s="11">
        <f>P171*P120*Předpoklady!P$67</f>
        <v>3209949.8381638937</v>
      </c>
      <c r="Q222" s="11">
        <f>Q171*Q120*Předpoklady!Q$67</f>
        <v>3422482.8713236521</v>
      </c>
      <c r="R222" s="11">
        <f>R171*R120*Předpoklady!R$67</f>
        <v>3621288.8723945641</v>
      </c>
      <c r="S222" s="11">
        <f>S171*S120*Předpoklady!S$67</f>
        <v>3871189.1512118918</v>
      </c>
      <c r="T222" s="11">
        <f>T171*T120*Předpoklady!T$67</f>
        <v>4205067.144482648</v>
      </c>
      <c r="U222" s="11">
        <f>U171*U120*Předpoklady!U$67</f>
        <v>4634870.7435370227</v>
      </c>
      <c r="V222" s="11">
        <f>V171*V120*Předpoklady!V$67</f>
        <v>5199888.2917714762</v>
      </c>
      <c r="W222" s="11">
        <f>W171*W120*Předpoklady!W$67</f>
        <v>5898456.4552410515</v>
      </c>
      <c r="X222" s="12">
        <f>X171*X120*Předpoklady!X$67</f>
        <v>6651436.1876678038</v>
      </c>
    </row>
    <row r="223" spans="1:24" x14ac:dyDescent="0.2">
      <c r="A223" s="15" t="s">
        <v>15</v>
      </c>
      <c r="B223" s="62">
        <f t="shared" si="63"/>
        <v>1284506.4707456315</v>
      </c>
      <c r="C223" s="11">
        <f>C172*C121*Předpoklady!C$67</f>
        <v>1416334.3612443313</v>
      </c>
      <c r="D223" s="11">
        <f>D172*D121*Předpoklady!D$67</f>
        <v>1561227.5603652273</v>
      </c>
      <c r="E223" s="11">
        <f>E172*E121*Předpoklady!E$67</f>
        <v>1697788.1728569318</v>
      </c>
      <c r="F223" s="11">
        <f>F172*F121*Předpoklady!F$67</f>
        <v>1807114.0842664256</v>
      </c>
      <c r="G223" s="11">
        <f>G172*G121*Předpoklady!G$67</f>
        <v>1921145.1689495437</v>
      </c>
      <c r="H223" s="11">
        <f>H172*H121*Předpoklady!H$67</f>
        <v>2051282.8043490103</v>
      </c>
      <c r="I223" s="11">
        <f>I172*I121*Předpoklady!I$67</f>
        <v>2191577.2489659074</v>
      </c>
      <c r="J223" s="11">
        <f>J172*J121*Předpoklady!J$67</f>
        <v>2332683.1289948868</v>
      </c>
      <c r="K223" s="11">
        <f>K172*K121*Předpoklady!K$67</f>
        <v>2471625.4158603665</v>
      </c>
      <c r="L223" s="11">
        <f>L172*L121*Předpoklady!L$67</f>
        <v>2598665.5209839586</v>
      </c>
      <c r="M223" s="11">
        <f>M172*M121*Předpoklady!M$67</f>
        <v>2705683.9673429062</v>
      </c>
      <c r="N223" s="11">
        <f>N172*N121*Předpoklady!N$67</f>
        <v>2807868.5912405998</v>
      </c>
      <c r="O223" s="11">
        <f>O172*O121*Předpoklady!O$67</f>
        <v>2927977.8373071942</v>
      </c>
      <c r="P223" s="11">
        <f>P172*P121*Předpoklady!P$67</f>
        <v>3083413.8019765629</v>
      </c>
      <c r="Q223" s="11">
        <f>Q172*Q121*Předpoklady!Q$67</f>
        <v>3333043.8302500108</v>
      </c>
      <c r="R223" s="11">
        <f>R172*R121*Předpoklady!R$67</f>
        <v>3711531.5746542159</v>
      </c>
      <c r="S223" s="11">
        <f>S172*S121*Předpoklady!S$67</f>
        <v>4143086.9074151404</v>
      </c>
      <c r="T223" s="11">
        <f>T172*T121*Předpoklady!T$67</f>
        <v>4562083.0451295897</v>
      </c>
      <c r="U223" s="11">
        <f>U172*U121*Předpoklady!U$67</f>
        <v>4977007.3054417083</v>
      </c>
      <c r="V223" s="11">
        <f>V172*V121*Předpoklady!V$67</f>
        <v>5359976.457432488</v>
      </c>
      <c r="W223" s="11">
        <f>W172*W121*Předpoklady!W$67</f>
        <v>5727384.8403437221</v>
      </c>
      <c r="X223" s="12">
        <f>X172*X121*Předpoklady!X$67</f>
        <v>6182867.109059589</v>
      </c>
    </row>
    <row r="224" spans="1:24" x14ac:dyDescent="0.2">
      <c r="A224" s="15" t="s">
        <v>16</v>
      </c>
      <c r="B224" s="62">
        <f t="shared" si="63"/>
        <v>990565.51972616313</v>
      </c>
      <c r="C224" s="11">
        <f>C173*C122*Předpoklady!C$67</f>
        <v>1134045.0891162641</v>
      </c>
      <c r="D224" s="11">
        <f>D173*D122*Předpoklady!D$67</f>
        <v>1269388.6716939835</v>
      </c>
      <c r="E224" s="11">
        <f>E173*E122*Předpoklady!E$67</f>
        <v>1431791.3882622197</v>
      </c>
      <c r="F224" s="11">
        <f>F173*F122*Předpoklady!F$67</f>
        <v>1651568.9663275052</v>
      </c>
      <c r="G224" s="11">
        <f>G173*G122*Předpoklady!G$67</f>
        <v>1870512.7544770355</v>
      </c>
      <c r="H224" s="11">
        <f>H173*H122*Předpoklady!H$67</f>
        <v>2071950.1672051523</v>
      </c>
      <c r="I224" s="11">
        <f>I173*I122*Předpoklady!I$67</f>
        <v>2293410.8511524806</v>
      </c>
      <c r="J224" s="11">
        <f>J173*J122*Předpoklady!J$67</f>
        <v>2509500.1072252071</v>
      </c>
      <c r="K224" s="11">
        <f>K173*K122*Předpoklady!K$67</f>
        <v>2692043.9700826467</v>
      </c>
      <c r="L224" s="11">
        <f>L173*L122*Předpoklady!L$67</f>
        <v>2885024.5451247697</v>
      </c>
      <c r="M224" s="11">
        <f>M173*M122*Předpoklady!M$67</f>
        <v>3104324.5760993469</v>
      </c>
      <c r="N224" s="11">
        <f>N173*N122*Předpoklady!N$67</f>
        <v>3341227.2915735934</v>
      </c>
      <c r="O224" s="11">
        <f>O173*O122*Předpoklady!O$67</f>
        <v>3582987.8478553691</v>
      </c>
      <c r="P224" s="11">
        <f>P173*P122*Předpoklady!P$67</f>
        <v>3826166.2094451855</v>
      </c>
      <c r="Q224" s="11">
        <f>Q173*Q122*Předpoklady!Q$67</f>
        <v>4053443.3570035542</v>
      </c>
      <c r="R224" s="11">
        <f>R173*R122*Předpoklady!R$67</f>
        <v>4249831.5151436673</v>
      </c>
      <c r="S224" s="11">
        <f>S173*S122*Předpoklady!S$67</f>
        <v>4440055.1972440835</v>
      </c>
      <c r="T224" s="11">
        <f>T173*T122*Předpoklady!T$67</f>
        <v>4658873.6841546036</v>
      </c>
      <c r="U224" s="11">
        <f>U173*U122*Předpoklady!U$67</f>
        <v>4932544.726146589</v>
      </c>
      <c r="V224" s="11">
        <f>V173*V122*Předpoklady!V$67</f>
        <v>5356578.3460272299</v>
      </c>
      <c r="W224" s="11">
        <f>W173*W122*Předpoklady!W$67</f>
        <v>5987054.130274469</v>
      </c>
      <c r="X224" s="12">
        <f>X173*X122*Předpoklady!X$67</f>
        <v>6701788.6434296006</v>
      </c>
    </row>
    <row r="225" spans="1:24" x14ac:dyDescent="0.2">
      <c r="A225" s="15" t="s">
        <v>17</v>
      </c>
      <c r="B225" s="62">
        <f t="shared" si="63"/>
        <v>515870.65790181677</v>
      </c>
      <c r="C225" s="11">
        <f>C174*C123*Předpoklady!C$67</f>
        <v>565721.11108540604</v>
      </c>
      <c r="D225" s="11">
        <f>D174*D123*Předpoklady!D$67</f>
        <v>634946.72784619487</v>
      </c>
      <c r="E225" s="11">
        <f>E174*E123*Předpoklady!E$67</f>
        <v>723975.19269948942</v>
      </c>
      <c r="F225" s="11">
        <f>F174*F123*Předpoklady!F$67</f>
        <v>825385.41605932475</v>
      </c>
      <c r="G225" s="11">
        <f>G174*G123*Předpoklady!G$67</f>
        <v>950404.94373899011</v>
      </c>
      <c r="H225" s="11">
        <f>H174*H123*Předpoklady!H$67</f>
        <v>1099349.434616247</v>
      </c>
      <c r="I225" s="11">
        <f>I174*I123*Předpoklady!I$67</f>
        <v>1242867.066678778</v>
      </c>
      <c r="J225" s="11">
        <f>J174*J123*Předpoklady!J$67</f>
        <v>1419643.8279751176</v>
      </c>
      <c r="K225" s="11">
        <f>K174*K123*Předpoklady!K$67</f>
        <v>1660093.1112994195</v>
      </c>
      <c r="L225" s="11">
        <f>L174*L123*Předpoklady!L$67</f>
        <v>1904599.8714237702</v>
      </c>
      <c r="M225" s="11">
        <f>M174*M123*Předpoklady!M$67</f>
        <v>2135247.0176665387</v>
      </c>
      <c r="N225" s="11">
        <f>N174*N123*Předpoklady!N$67</f>
        <v>2388484.5212298729</v>
      </c>
      <c r="O225" s="11">
        <f>O174*O123*Předpoklady!O$67</f>
        <v>2643060.1437763632</v>
      </c>
      <c r="P225" s="11">
        <f>P174*P123*Předpoklady!P$67</f>
        <v>2873375.9898051932</v>
      </c>
      <c r="Q225" s="11">
        <f>Q174*Q123*Předpoklady!Q$67</f>
        <v>3120672.5882193022</v>
      </c>
      <c r="R225" s="11">
        <f>R174*R123*Předpoklady!R$67</f>
        <v>3399225.9310774198</v>
      </c>
      <c r="S225" s="11">
        <f>S174*S123*Předpoklady!S$67</f>
        <v>3701268.2837361353</v>
      </c>
      <c r="T225" s="11">
        <f>T174*T123*Předpoklady!T$67</f>
        <v>4012269.3095040075</v>
      </c>
      <c r="U225" s="11">
        <f>U174*U123*Předpoklady!U$67</f>
        <v>4325649.454656234</v>
      </c>
      <c r="V225" s="11">
        <f>V174*V123*Předpoklady!V$67</f>
        <v>4620104.670610588</v>
      </c>
      <c r="W225" s="11">
        <f>W174*W123*Předpoklady!W$67</f>
        <v>4878145.6159447283</v>
      </c>
      <c r="X225" s="12">
        <f>X174*X123*Předpoklady!X$67</f>
        <v>5133298.8015280655</v>
      </c>
    </row>
    <row r="226" spans="1:24" x14ac:dyDescent="0.2">
      <c r="A226" s="15" t="s">
        <v>18</v>
      </c>
      <c r="B226" s="62">
        <f t="shared" si="63"/>
        <v>221803.90338631443</v>
      </c>
      <c r="C226" s="11">
        <f>C175*C124*Předpoklady!C$67</f>
        <v>241578.86827616417</v>
      </c>
      <c r="D226" s="11">
        <f>D175*D124*Předpoklady!D$67</f>
        <v>261336.96579791425</v>
      </c>
      <c r="E226" s="11">
        <f>E175*E124*Předpoklady!E$67</f>
        <v>280729.10053885845</v>
      </c>
      <c r="F226" s="11">
        <f>F175*F124*Předpoklady!F$67</f>
        <v>302072.31866446795</v>
      </c>
      <c r="G226" s="11">
        <f>G175*G124*Předpoklady!G$67</f>
        <v>330358.10419909691</v>
      </c>
      <c r="H226" s="11">
        <f>H175*H124*Předpoklady!H$67</f>
        <v>367889.48236436967</v>
      </c>
      <c r="I226" s="11">
        <f>I175*I124*Předpoklady!I$67</f>
        <v>419891.37581033626</v>
      </c>
      <c r="J226" s="11">
        <f>J175*J124*Předpoklady!J$67</f>
        <v>486940.03546960576</v>
      </c>
      <c r="K226" s="11">
        <f>K175*K124*Předpoklady!K$67</f>
        <v>563527.87392144115</v>
      </c>
      <c r="L226" s="11">
        <f>L175*L124*Předpoklady!L$67</f>
        <v>659075.33443974401</v>
      </c>
      <c r="M226" s="11">
        <f>M175*M124*Předpoklady!M$67</f>
        <v>774133.10528849135</v>
      </c>
      <c r="N226" s="11">
        <f>N175*N124*Předpoklady!N$67</f>
        <v>886990.60615838389</v>
      </c>
      <c r="O226" s="11">
        <f>O175*O124*Předpoklady!O$67</f>
        <v>1029067.8600816121</v>
      </c>
      <c r="P226" s="11">
        <f>P175*P124*Předpoklady!P$67</f>
        <v>1223983.5333628126</v>
      </c>
      <c r="Q226" s="11">
        <f>Q175*Q124*Předpoklady!Q$67</f>
        <v>1425519.567948607</v>
      </c>
      <c r="R226" s="11">
        <f>R175*R124*Předpoklady!R$67</f>
        <v>1618761.7226855091</v>
      </c>
      <c r="S226" s="11">
        <f>S175*S124*Předpoklady!S$67</f>
        <v>1829687.1160507093</v>
      </c>
      <c r="T226" s="11">
        <f>T175*T124*Předpoklady!T$67</f>
        <v>2047082.2924390722</v>
      </c>
      <c r="U226" s="11">
        <f>U175*U124*Předpoklady!U$67</f>
        <v>2253772.3087389846</v>
      </c>
      <c r="V226" s="11">
        <f>V175*V124*Předpoklady!V$67</f>
        <v>2476264.2763510798</v>
      </c>
      <c r="W226" s="11">
        <f>W175*W124*Předpoklady!W$67</f>
        <v>2723753.060117919</v>
      </c>
      <c r="X226" s="12">
        <f>X175*X124*Předpoklady!X$67</f>
        <v>2993329.4289783626</v>
      </c>
    </row>
    <row r="227" spans="1:24" x14ac:dyDescent="0.2">
      <c r="A227" s="15" t="s">
        <v>19</v>
      </c>
      <c r="B227" s="62">
        <f t="shared" si="63"/>
        <v>49088.076332299381</v>
      </c>
      <c r="C227" s="11">
        <f>C176*C125*Předpoklady!C$67</f>
        <v>56313.383044693459</v>
      </c>
      <c r="D227" s="11">
        <f>D176*D125*Předpoklady!D$67</f>
        <v>64983.852889588343</v>
      </c>
      <c r="E227" s="11">
        <f>E176*E125*Předpoklady!E$67</f>
        <v>74260.862629163064</v>
      </c>
      <c r="F227" s="11">
        <f>F176*F125*Předpoklady!F$67</f>
        <v>83860.364545393168</v>
      </c>
      <c r="G227" s="11">
        <f>G176*G125*Předpoklady!G$67</f>
        <v>93224.495065636103</v>
      </c>
      <c r="H227" s="11">
        <f>H176*H125*Předpoklady!H$67</f>
        <v>102237.0983988763</v>
      </c>
      <c r="I227" s="11">
        <f>I176*I125*Předpoklady!I$67</f>
        <v>111567.5031857807</v>
      </c>
      <c r="J227" s="11">
        <f>J176*J125*Předpoklady!J$67</f>
        <v>121274.31023015561</v>
      </c>
      <c r="K227" s="11">
        <f>K176*K125*Předpoklady!K$67</f>
        <v>132315.98340850082</v>
      </c>
      <c r="L227" s="11">
        <f>L176*L125*Předpoklady!L$67</f>
        <v>147053.74322432859</v>
      </c>
      <c r="M227" s="11">
        <f>M176*M125*Předpoklady!M$67</f>
        <v>166474.19111608667</v>
      </c>
      <c r="N227" s="11">
        <f>N176*N125*Předpoklady!N$67</f>
        <v>193378.11770149914</v>
      </c>
      <c r="O227" s="11">
        <f>O176*O125*Předpoklady!O$67</f>
        <v>227780.55324887499</v>
      </c>
      <c r="P227" s="11">
        <f>P176*P125*Předpoklady!P$67</f>
        <v>266777.36742467596</v>
      </c>
      <c r="Q227" s="11">
        <f>Q176*Q125*Předpoklady!Q$67</f>
        <v>316059.21807587339</v>
      </c>
      <c r="R227" s="11">
        <f>R176*R125*Předpoklady!R$67</f>
        <v>375793.20712194807</v>
      </c>
      <c r="S227" s="11">
        <f>S176*S125*Předpoklady!S$67</f>
        <v>434345.22577688959</v>
      </c>
      <c r="T227" s="11">
        <f>T176*T125*Předpoklady!T$67</f>
        <v>509821.23680697917</v>
      </c>
      <c r="U227" s="11">
        <f>U176*U125*Předpoklady!U$67</f>
        <v>613952.9973525781</v>
      </c>
      <c r="V227" s="11">
        <f>V176*V125*Předpoklady!V$67</f>
        <v>720538.49503548502</v>
      </c>
      <c r="W227" s="11">
        <f>W176*W125*Předpoklady!W$67</f>
        <v>821332.99948364333</v>
      </c>
      <c r="X227" s="12">
        <f>X176*X125*Předpoklady!X$67</f>
        <v>929610.75659548934</v>
      </c>
    </row>
    <row r="228" spans="1:24" x14ac:dyDescent="0.2">
      <c r="A228" s="15" t="s">
        <v>20</v>
      </c>
      <c r="B228" s="62">
        <f t="shared" si="63"/>
        <v>3268.2965434782609</v>
      </c>
      <c r="C228" s="11">
        <f>C177*C126*Předpoklady!C$67</f>
        <v>3940.9830325037706</v>
      </c>
      <c r="D228" s="11">
        <f>D177*D126*Předpoklady!D$67</f>
        <v>4605.2397931830355</v>
      </c>
      <c r="E228" s="11">
        <f>E177*E126*Předpoklady!E$67</f>
        <v>5330.0689990303053</v>
      </c>
      <c r="F228" s="11">
        <f>F177*F126*Předpoklady!F$67</f>
        <v>6158.5127276712028</v>
      </c>
      <c r="G228" s="11">
        <f>G177*G126*Předpoklady!G$67</f>
        <v>7153.3957576956873</v>
      </c>
      <c r="H228" s="11">
        <f>H177*H126*Předpoklady!H$67</f>
        <v>8309.8155724249227</v>
      </c>
      <c r="I228" s="11">
        <f>I177*I126*Předpoklady!I$67</f>
        <v>9677.4578067745642</v>
      </c>
      <c r="J228" s="11">
        <f>J177*J126*Předpoklady!J$67</f>
        <v>11195.581425874654</v>
      </c>
      <c r="K228" s="11">
        <f>K177*K126*Předpoklady!K$67</f>
        <v>12786.170516396105</v>
      </c>
      <c r="L228" s="11">
        <f>L177*L126*Předpoklady!L$67</f>
        <v>14357.863951452407</v>
      </c>
      <c r="M228" s="11">
        <f>M177*M126*Předpoklady!M$67</f>
        <v>15904.386621701193</v>
      </c>
      <c r="N228" s="11">
        <f>N177*N126*Předpoklady!N$67</f>
        <v>17572.133933871002</v>
      </c>
      <c r="O228" s="11">
        <f>O177*O126*Předpoklady!O$67</f>
        <v>19363.601816758819</v>
      </c>
      <c r="P228" s="11">
        <f>P177*P126*Předpoklady!P$67</f>
        <v>21465.780040891837</v>
      </c>
      <c r="Q228" s="11">
        <f>Q177*Q126*Předpoklady!Q$67</f>
        <v>24309.940506928386</v>
      </c>
      <c r="R228" s="11">
        <f>R177*R126*Předpoklady!R$67</f>
        <v>28034.892500166767</v>
      </c>
      <c r="S228" s="11">
        <f>S177*S126*Předpoklady!S$67</f>
        <v>33216.023514899251</v>
      </c>
      <c r="T228" s="11">
        <f>T177*T126*Předpoklady!T$67</f>
        <v>39751.680388789937</v>
      </c>
      <c r="U228" s="11">
        <f>U177*U126*Předpoklady!U$67</f>
        <v>46996.970958287377</v>
      </c>
      <c r="V228" s="11">
        <f>V177*V126*Předpoklady!V$67</f>
        <v>56274.937983575808</v>
      </c>
      <c r="W228" s="11">
        <f>W177*W126*Předpoklady!W$67</f>
        <v>67551.688125574889</v>
      </c>
      <c r="X228" s="12">
        <f>X177*X126*Předpoklady!X$67</f>
        <v>78421.105619671551</v>
      </c>
    </row>
    <row r="229" spans="1:24" x14ac:dyDescent="0.2">
      <c r="A229" s="15" t="s">
        <v>21</v>
      </c>
      <c r="B229" s="63">
        <f t="shared" si="63"/>
        <v>8087.0958599999994</v>
      </c>
      <c r="C229" s="48">
        <f>C178*C127*Předpoklady!C$67</f>
        <v>7638.6199282432317</v>
      </c>
      <c r="D229" s="48">
        <f>D178*D127*Předpoklady!D$67</f>
        <v>7387.4190618285775</v>
      </c>
      <c r="E229" s="48">
        <f>E178*E127*Předpoklady!E$67</f>
        <v>9206.4121506686115</v>
      </c>
      <c r="F229" s="48">
        <f>F178*F127*Předpoklady!F$67</f>
        <v>11585.803627518648</v>
      </c>
      <c r="G229" s="48">
        <f>G178*G127*Předpoklady!G$67</f>
        <v>14384.292878155382</v>
      </c>
      <c r="H229" s="48">
        <f>H178*H127*Předpoklady!H$67</f>
        <v>17284.147638523125</v>
      </c>
      <c r="I229" s="48">
        <f>I178*I127*Předpoklady!I$67</f>
        <v>20144.860180199637</v>
      </c>
      <c r="J229" s="48">
        <f>J178*J127*Předpoklady!J$67</f>
        <v>23668.179819629768</v>
      </c>
      <c r="K229" s="48">
        <f>K178*K127*Předpoklady!K$67</f>
        <v>27870.084161687111</v>
      </c>
      <c r="L229" s="48">
        <f>L178*L127*Předpoklady!L$67</f>
        <v>32920.398687079862</v>
      </c>
      <c r="M229" s="48">
        <f>M178*M127*Předpoklady!M$67</f>
        <v>38908.158995543366</v>
      </c>
      <c r="N229" s="48">
        <f>N178*N127*Předpoklady!N$67</f>
        <v>45971.633884189323</v>
      </c>
      <c r="O229" s="48">
        <f>O178*O127*Předpoklady!O$67</f>
        <v>53755.374015244241</v>
      </c>
      <c r="P229" s="48">
        <f>P178*P127*Předpoklady!P$67</f>
        <v>62273.613347310114</v>
      </c>
      <c r="Q229" s="48">
        <f>Q178*Q127*Předpoklady!Q$67</f>
        <v>70893.756627267561</v>
      </c>
      <c r="R229" s="48">
        <f>R178*R127*Předpoklady!R$67</f>
        <v>79482.600235794933</v>
      </c>
      <c r="S229" s="48">
        <f>S178*S127*Předpoklady!S$67</f>
        <v>89120.4767162637</v>
      </c>
      <c r="T229" s="48">
        <f>T178*T127*Předpoklady!T$67</f>
        <v>99389.108997168398</v>
      </c>
      <c r="U229" s="48">
        <f>U178*U127*Předpoklady!U$67</f>
        <v>111775.29528486077</v>
      </c>
      <c r="V229" s="48">
        <f>V178*V127*Předpoklady!V$67</f>
        <v>128611.82315001276</v>
      </c>
      <c r="W229" s="48">
        <f>W178*W127*Předpoklady!W$67</f>
        <v>150445.88897678483</v>
      </c>
      <c r="X229" s="64">
        <f>X178*X127*Předpoklady!X$67</f>
        <v>180926.65139339888</v>
      </c>
    </row>
    <row r="230" spans="1:24" x14ac:dyDescent="0.2">
      <c r="A230" s="16" t="s">
        <v>24</v>
      </c>
      <c r="B230" s="67">
        <f>SUM(B209:B229)</f>
        <v>45416686.636120558</v>
      </c>
      <c r="C230" s="67">
        <f t="shared" ref="C230" si="64">SUM(C209:C229)</f>
        <v>48663544.848217398</v>
      </c>
      <c r="D230" s="67">
        <f t="shared" ref="D230:X230" si="65">SUM(D209:D229)</f>
        <v>52046763.142472088</v>
      </c>
      <c r="E230" s="67">
        <f t="shared" si="65"/>
        <v>55623203.906829156</v>
      </c>
      <c r="F230" s="67">
        <f t="shared" si="65"/>
        <v>59418437.360603586</v>
      </c>
      <c r="G230" s="67">
        <f t="shared" si="65"/>
        <v>63460594.138879895</v>
      </c>
      <c r="H230" s="67">
        <f t="shared" si="65"/>
        <v>67773415.720421016</v>
      </c>
      <c r="I230" s="67">
        <f t="shared" si="65"/>
        <v>72398400.60424301</v>
      </c>
      <c r="J230" s="67">
        <f t="shared" si="65"/>
        <v>77353309.976932317</v>
      </c>
      <c r="K230" s="67">
        <f t="shared" si="65"/>
        <v>82611282.579580143</v>
      </c>
      <c r="L230" s="67">
        <f t="shared" si="65"/>
        <v>88203190.616968617</v>
      </c>
      <c r="M230" s="67">
        <f t="shared" si="65"/>
        <v>94197747.035471633</v>
      </c>
      <c r="N230" s="67">
        <f t="shared" si="65"/>
        <v>100645615.01167929</v>
      </c>
      <c r="O230" s="67">
        <f t="shared" si="65"/>
        <v>107645832.80997027</v>
      </c>
      <c r="P230" s="67">
        <f t="shared" si="65"/>
        <v>115310952.16908716</v>
      </c>
      <c r="Q230" s="67">
        <f t="shared" si="65"/>
        <v>123672081.30054346</v>
      </c>
      <c r="R230" s="67">
        <f t="shared" si="65"/>
        <v>132740363.41526999</v>
      </c>
      <c r="S230" s="67">
        <f t="shared" si="65"/>
        <v>142530650.46086273</v>
      </c>
      <c r="T230" s="67">
        <f t="shared" si="65"/>
        <v>152998471.23578089</v>
      </c>
      <c r="U230" s="67">
        <f t="shared" si="65"/>
        <v>164188417.96735016</v>
      </c>
      <c r="V230" s="67">
        <f t="shared" si="65"/>
        <v>176240997.04258963</v>
      </c>
      <c r="W230" s="67">
        <f t="shared" si="65"/>
        <v>189332114.90626732</v>
      </c>
      <c r="X230" s="67">
        <f t="shared" si="65"/>
        <v>203599121.06683967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66">D207</f>
        <v>2020</v>
      </c>
      <c r="E231" s="7">
        <f t="shared" si="66"/>
        <v>2021</v>
      </c>
      <c r="F231" s="7">
        <f t="shared" si="66"/>
        <v>2022</v>
      </c>
      <c r="G231" s="7">
        <f t="shared" si="66"/>
        <v>2023</v>
      </c>
      <c r="H231" s="7">
        <f t="shared" si="66"/>
        <v>2024</v>
      </c>
      <c r="I231" s="7">
        <f t="shared" si="66"/>
        <v>2025</v>
      </c>
      <c r="J231" s="7">
        <f t="shared" si="66"/>
        <v>2026</v>
      </c>
      <c r="K231" s="7">
        <f t="shared" si="66"/>
        <v>2027</v>
      </c>
      <c r="L231" s="7">
        <f t="shared" si="66"/>
        <v>2028</v>
      </c>
      <c r="M231" s="7">
        <f t="shared" si="66"/>
        <v>2029</v>
      </c>
      <c r="N231" s="7">
        <f t="shared" si="66"/>
        <v>2030</v>
      </c>
      <c r="O231" s="7">
        <f t="shared" si="66"/>
        <v>2031</v>
      </c>
      <c r="P231" s="7">
        <f t="shared" si="66"/>
        <v>2032</v>
      </c>
      <c r="Q231" s="7">
        <f t="shared" si="66"/>
        <v>2033</v>
      </c>
      <c r="R231" s="7">
        <f t="shared" si="66"/>
        <v>2034</v>
      </c>
      <c r="S231" s="7">
        <f t="shared" si="66"/>
        <v>2035</v>
      </c>
      <c r="T231" s="7">
        <f t="shared" si="66"/>
        <v>2036</v>
      </c>
      <c r="U231" s="7">
        <f t="shared" si="66"/>
        <v>2037</v>
      </c>
      <c r="V231" s="7">
        <f t="shared" si="66"/>
        <v>2038</v>
      </c>
      <c r="W231" s="7">
        <f t="shared" si="66"/>
        <v>2039</v>
      </c>
      <c r="X231" s="7">
        <f t="shared" si="66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>B182*B131</f>
        <v>2492581.0189424842</v>
      </c>
      <c r="C233" s="60">
        <f>C182*C131*Předpoklady!C$67</f>
        <v>2597753.2957533067</v>
      </c>
      <c r="D233" s="60">
        <f>D182*D131*Předpoklady!D$67</f>
        <v>2721582.9645961067</v>
      </c>
      <c r="E233" s="60">
        <f>E182*E131*Předpoklady!E$67</f>
        <v>2886581.5722773094</v>
      </c>
      <c r="F233" s="60">
        <f>F182*F131*Předpoklady!F$67</f>
        <v>3095227.7172604389</v>
      </c>
      <c r="G233" s="60">
        <f>G182*G131*Předpoklady!G$67</f>
        <v>3320951.0923967683</v>
      </c>
      <c r="H233" s="60">
        <f>H182*H131*Předpoklady!H$67</f>
        <v>3548789.8866693787</v>
      </c>
      <c r="I233" s="60">
        <f>I182*I131*Předpoklady!I$67</f>
        <v>3771025.28554931</v>
      </c>
      <c r="J233" s="60">
        <f>J182*J131*Předpoklady!J$67</f>
        <v>3987208.0414159228</v>
      </c>
      <c r="K233" s="60">
        <f>K182*K131*Předpoklady!K$67</f>
        <v>4190239.7363433423</v>
      </c>
      <c r="L233" s="60">
        <f>L182*L131*Předpoklady!L$67</f>
        <v>4391339.2944899881</v>
      </c>
      <c r="M233" s="60">
        <f>M182*M131*Předpoklady!M$67</f>
        <v>4603902.1042384896</v>
      </c>
      <c r="N233" s="60">
        <f>N182*N131*Předpoklady!N$67</f>
        <v>4827905.9511703951</v>
      </c>
      <c r="O233" s="60">
        <f>O182*O131*Předpoklady!O$67</f>
        <v>5065735.7805593731</v>
      </c>
      <c r="P233" s="60">
        <f>P182*P131*Předpoklady!P$67</f>
        <v>5322618.9948402643</v>
      </c>
      <c r="Q233" s="60">
        <f>Q182*Q131*Předpoklady!Q$67</f>
        <v>5603152.0467140051</v>
      </c>
      <c r="R233" s="60">
        <f>R182*R131*Předpoklady!R$67</f>
        <v>5911789.1869728584</v>
      </c>
      <c r="S233" s="60">
        <f>S182*S131*Předpoklady!S$67</f>
        <v>6253141.3437409783</v>
      </c>
      <c r="T233" s="60">
        <f>T182*T131*Předpoklady!T$67</f>
        <v>6630452.4143994441</v>
      </c>
      <c r="U233" s="60">
        <f>U182*U131*Předpoklady!U$67</f>
        <v>7051205.8893121844</v>
      </c>
      <c r="V233" s="60">
        <f>V182*V131*Předpoklady!V$67</f>
        <v>7524305.6715946225</v>
      </c>
      <c r="W233" s="60">
        <f>W182*W131*Předpoklady!W$67</f>
        <v>8058229.4162399657</v>
      </c>
      <c r="X233" s="61">
        <f>X182*X131*Předpoklady!X$67</f>
        <v>8661338.2292416655</v>
      </c>
    </row>
    <row r="234" spans="1:24" x14ac:dyDescent="0.2">
      <c r="A234" s="15" t="s">
        <v>2</v>
      </c>
      <c r="B234" s="62">
        <f t="shared" ref="B234:B253" si="67">B183*B132</f>
        <v>3302148.2498472664</v>
      </c>
      <c r="C234" s="11">
        <f>C183*C132*Předpoklady!C$67</f>
        <v>3663093.6219175044</v>
      </c>
      <c r="D234" s="11">
        <f>D183*D132*Předpoklady!D$67</f>
        <v>4010619.9582536728</v>
      </c>
      <c r="E234" s="11">
        <f>E183*E132*Předpoklady!E$67</f>
        <v>4299923.6396272406</v>
      </c>
      <c r="F234" s="11">
        <f>F183*F132*Předpoklady!F$67</f>
        <v>4511230.9418170787</v>
      </c>
      <c r="G234" s="11">
        <f>G183*G132*Předpoklady!G$67</f>
        <v>4673176.5413240399</v>
      </c>
      <c r="H234" s="11">
        <f>H183*H132*Předpoklady!H$67</f>
        <v>4836182.2727180813</v>
      </c>
      <c r="I234" s="11">
        <f>I183*I132*Předpoklady!I$67</f>
        <v>5036569.572073075</v>
      </c>
      <c r="J234" s="11">
        <f>J183*J132*Předpoklady!J$67</f>
        <v>5316153.1781614088</v>
      </c>
      <c r="K234" s="11">
        <f>K183*K132*Předpoklady!K$67</f>
        <v>5676479.3610075861</v>
      </c>
      <c r="L234" s="11">
        <f>L183*L132*Předpoklady!L$67</f>
        <v>6066642.3446311597</v>
      </c>
      <c r="M234" s="11">
        <f>M183*M132*Předpoklady!M$67</f>
        <v>6458670.3694969127</v>
      </c>
      <c r="N234" s="11">
        <f>N183*N132*Předpoklady!N$67</f>
        <v>6836889.64008239</v>
      </c>
      <c r="O234" s="11">
        <f>O183*O132*Předpoklady!O$67</f>
        <v>7201594.6694454718</v>
      </c>
      <c r="P234" s="11">
        <f>P183*P132*Předpoklady!P$67</f>
        <v>7543405.6500948947</v>
      </c>
      <c r="Q234" s="11">
        <f>Q183*Q132*Předpoklady!Q$67</f>
        <v>7880092.8560765367</v>
      </c>
      <c r="R234" s="11">
        <f>R183*R132*Předpoklady!R$67</f>
        <v>8232498.9267928479</v>
      </c>
      <c r="S234" s="11">
        <f>S183*S132*Předpoklady!S$67</f>
        <v>8599505.9660658557</v>
      </c>
      <c r="T234" s="11">
        <f>T183*T132*Předpoklady!T$67</f>
        <v>8979702.3705948684</v>
      </c>
      <c r="U234" s="11">
        <f>U183*U132*Předpoklady!U$67</f>
        <v>9378579.8644677307</v>
      </c>
      <c r="V234" s="11">
        <f>V183*V132*Předpoklady!V$67</f>
        <v>9804777.6264645364</v>
      </c>
      <c r="W234" s="11">
        <f>W183*W132*Předpoklady!W$67</f>
        <v>10267599.221027765</v>
      </c>
      <c r="X234" s="12">
        <f>X183*X132*Předpoklady!X$67</f>
        <v>10777278.294176949</v>
      </c>
    </row>
    <row r="235" spans="1:24" x14ac:dyDescent="0.2">
      <c r="A235" s="15" t="s">
        <v>3</v>
      </c>
      <c r="B235" s="62">
        <f t="shared" si="67"/>
        <v>4596876.6841595648</v>
      </c>
      <c r="C235" s="11">
        <f>C184*C133*Předpoklady!C$67</f>
        <v>4861430.0472530359</v>
      </c>
      <c r="D235" s="11">
        <f>D184*D133*Předpoklady!D$67</f>
        <v>5181276.8969311053</v>
      </c>
      <c r="E235" s="11">
        <f>E184*E133*Předpoklady!E$67</f>
        <v>5573179.2303465046</v>
      </c>
      <c r="F235" s="11">
        <f>F184*F133*Předpoklady!F$67</f>
        <v>6066848.6374000488</v>
      </c>
      <c r="G235" s="11">
        <f>G184*G133*Předpoklady!G$67</f>
        <v>6670096.5372820646</v>
      </c>
      <c r="H235" s="11">
        <f>H184*H133*Předpoklady!H$67</f>
        <v>7309244.5253412714</v>
      </c>
      <c r="I235" s="11">
        <f>I184*I133*Předpoklady!I$67</f>
        <v>7915141.2085420648</v>
      </c>
      <c r="J235" s="11">
        <f>J184*J133*Předpoklady!J$67</f>
        <v>8405721.2355981879</v>
      </c>
      <c r="K235" s="11">
        <f>K184*K133*Předpoklady!K$67</f>
        <v>8743465.9361618217</v>
      </c>
      <c r="L235" s="11">
        <f>L184*L133*Předpoklady!L$67</f>
        <v>8983915.0707526952</v>
      </c>
      <c r="M235" s="11">
        <f>M184*M133*Předpoklady!M$67</f>
        <v>9223431.0716740787</v>
      </c>
      <c r="N235" s="11">
        <f>N184*N133*Předpoklady!N$67</f>
        <v>9527494.0525308531</v>
      </c>
      <c r="O235" s="11">
        <f>O184*O133*Předpoklady!O$67</f>
        <v>9973315.6457480919</v>
      </c>
      <c r="P235" s="11">
        <f>P184*P133*Předpoklady!P$67</f>
        <v>10564587.615504088</v>
      </c>
      <c r="Q235" s="11">
        <f>Q184*Q133*Předpoklady!Q$67</f>
        <v>11201589.541818123</v>
      </c>
      <c r="R235" s="11">
        <f>R184*R133*Předpoklady!R$67</f>
        <v>11828162.941883845</v>
      </c>
      <c r="S235" s="11">
        <f>S184*S133*Předpoklady!S$67</f>
        <v>12414868.040945949</v>
      </c>
      <c r="T235" s="11">
        <f>T184*T133*Předpoklady!T$67</f>
        <v>12955176.13561452</v>
      </c>
      <c r="U235" s="11">
        <f>U184*U133*Předpoklady!U$67</f>
        <v>13428644.317216346</v>
      </c>
      <c r="V235" s="11">
        <f>V184*V133*Předpoklady!V$67</f>
        <v>13869755.177616604</v>
      </c>
      <c r="W235" s="11">
        <f>W184*W133*Předpoklady!W$67</f>
        <v>14318659.133954242</v>
      </c>
      <c r="X235" s="12">
        <f>X184*X133*Předpoklady!X$67</f>
        <v>14777631.341017101</v>
      </c>
    </row>
    <row r="236" spans="1:24" x14ac:dyDescent="0.2">
      <c r="A236" s="15" t="s">
        <v>4</v>
      </c>
      <c r="B236" s="62">
        <f t="shared" si="67"/>
        <v>7844974.81755454</v>
      </c>
      <c r="C236" s="11">
        <f>C185*C134*Předpoklady!C$67</f>
        <v>8037217.4608214283</v>
      </c>
      <c r="D236" s="11">
        <f>D185*D134*Předpoklady!D$67</f>
        <v>8413391.920840852</v>
      </c>
      <c r="E236" s="11">
        <f>E185*E134*Předpoklady!E$67</f>
        <v>8937013.7361010648</v>
      </c>
      <c r="F236" s="11">
        <f>F185*F134*Předpoklady!F$67</f>
        <v>9566598.6952725723</v>
      </c>
      <c r="G236" s="11">
        <f>G185*G134*Předpoklady!G$67</f>
        <v>10280573.795269368</v>
      </c>
      <c r="H236" s="11">
        <f>H185*H134*Předpoklady!H$67</f>
        <v>11124531.617655301</v>
      </c>
      <c r="I236" s="11">
        <f>I185*I134*Předpoklady!I$67</f>
        <v>12163866.534596669</v>
      </c>
      <c r="J236" s="11">
        <f>J185*J134*Předpoklady!J$67</f>
        <v>13427864.80408315</v>
      </c>
      <c r="K236" s="11">
        <f>K185*K134*Předpoklady!K$67</f>
        <v>15006562.996873129</v>
      </c>
      <c r="L236" s="11">
        <f>L185*L134*Předpoklady!L$67</f>
        <v>16938839.610932052</v>
      </c>
      <c r="M236" s="11">
        <f>M185*M134*Předpoklady!M$67</f>
        <v>19063493.876742028</v>
      </c>
      <c r="N236" s="11">
        <f>N185*N134*Předpoklady!N$67</f>
        <v>21207571.26264108</v>
      </c>
      <c r="O236" s="11">
        <f>O185*O134*Předpoklady!O$67</f>
        <v>23151116.149220783</v>
      </c>
      <c r="P236" s="11">
        <f>P185*P134*Předpoklady!P$67</f>
        <v>24779654.340966087</v>
      </c>
      <c r="Q236" s="11">
        <f>Q185*Q134*Předpoklady!Q$67</f>
        <v>26210956.412518978</v>
      </c>
      <c r="R236" s="11">
        <f>R185*R134*Předpoklady!R$67</f>
        <v>27695457.273712993</v>
      </c>
      <c r="S236" s="11">
        <f>S185*S134*Předpoklady!S$67</f>
        <v>29428172.242010195</v>
      </c>
      <c r="T236" s="11">
        <f>T185*T134*Předpoklady!T$67</f>
        <v>31646041.069019504</v>
      </c>
      <c r="U236" s="11">
        <f>U185*U134*Předpoklady!U$67</f>
        <v>34385195.57371863</v>
      </c>
      <c r="V236" s="11">
        <f>V185*V134*Předpoklady!V$67</f>
        <v>37362805.462176077</v>
      </c>
      <c r="W236" s="11">
        <f>W185*W134*Předpoklady!W$67</f>
        <v>40414231.513897039</v>
      </c>
      <c r="X236" s="12">
        <f>X185*X134*Předpoklady!X$67</f>
        <v>43453138.573717542</v>
      </c>
    </row>
    <row r="237" spans="1:24" x14ac:dyDescent="0.2">
      <c r="A237" s="15" t="s">
        <v>5</v>
      </c>
      <c r="B237" s="62">
        <f t="shared" si="67"/>
        <v>4807812.3013294898</v>
      </c>
      <c r="C237" s="11">
        <f>C186*C135*Předpoklady!C$67</f>
        <v>5050968.1237338772</v>
      </c>
      <c r="D237" s="11">
        <f>D186*D135*Předpoklady!D$67</f>
        <v>5214135.8550773598</v>
      </c>
      <c r="E237" s="11">
        <f>E186*E135*Předpoklady!E$67</f>
        <v>5304156.0850464571</v>
      </c>
      <c r="F237" s="11">
        <f>F186*F135*Předpoklady!F$67</f>
        <v>5398131.2790586893</v>
      </c>
      <c r="G237" s="11">
        <f>G186*G135*Předpoklady!G$67</f>
        <v>5513987.8869410967</v>
      </c>
      <c r="H237" s="11">
        <f>H186*H135*Předpoklady!H$67</f>
        <v>5686741.0276902365</v>
      </c>
      <c r="I237" s="11">
        <f>I186*I135*Předpoklady!I$67</f>
        <v>5992120.7340453947</v>
      </c>
      <c r="J237" s="11">
        <f>J186*J135*Předpoklady!J$67</f>
        <v>6417282.8271885179</v>
      </c>
      <c r="K237" s="11">
        <f>K186*K135*Předpoklady!K$67</f>
        <v>6927833.6970769782</v>
      </c>
      <c r="L237" s="11">
        <f>L186*L135*Předpoklady!L$67</f>
        <v>7509128.9254019205</v>
      </c>
      <c r="M237" s="11">
        <f>M186*M135*Předpoklady!M$67</f>
        <v>8194232.184821425</v>
      </c>
      <c r="N237" s="11">
        <f>N186*N135*Předpoklady!N$67</f>
        <v>9029879.4678783454</v>
      </c>
      <c r="O237" s="11">
        <f>O186*O135*Předpoklady!O$67</f>
        <v>10042025.865886908</v>
      </c>
      <c r="P237" s="11">
        <f>P186*P135*Předpoklady!P$67</f>
        <v>11304683.402271573</v>
      </c>
      <c r="Q237" s="11">
        <f>Q186*Q135*Předpoklady!Q$67</f>
        <v>12849814.09677544</v>
      </c>
      <c r="R237" s="11">
        <f>R186*R135*Předpoklady!R$67</f>
        <v>14562244.454872044</v>
      </c>
      <c r="S237" s="11">
        <f>S186*S135*Předpoklady!S$67</f>
        <v>16316259.615569981</v>
      </c>
      <c r="T237" s="11">
        <f>T186*T135*Předpoklady!T$67</f>
        <v>17937602.682620853</v>
      </c>
      <c r="U237" s="11">
        <f>U186*U135*Předpoklady!U$67</f>
        <v>19329120.879796561</v>
      </c>
      <c r="V237" s="11">
        <f>V186*V135*Předpoklady!V$67</f>
        <v>20576128.650559429</v>
      </c>
      <c r="W237" s="11">
        <f>W186*W135*Předpoklady!W$67</f>
        <v>21869883.948428005</v>
      </c>
      <c r="X237" s="12">
        <f>X186*X135*Předpoklady!X$67</f>
        <v>23366129.384495184</v>
      </c>
    </row>
    <row r="238" spans="1:24" x14ac:dyDescent="0.2">
      <c r="A238" s="15" t="s">
        <v>6</v>
      </c>
      <c r="B238" s="62">
        <f t="shared" si="67"/>
        <v>5195462.2067378927</v>
      </c>
      <c r="C238" s="11">
        <f>C187*C136*Předpoklady!C$67</f>
        <v>5570914.0097595938</v>
      </c>
      <c r="D238" s="11">
        <f>D187*D136*Předpoklady!D$67</f>
        <v>5949288.5734299896</v>
      </c>
      <c r="E238" s="11">
        <f>E187*E136*Předpoklady!E$67</f>
        <v>6360381.1793842437</v>
      </c>
      <c r="F238" s="11">
        <f>F187*F136*Předpoklady!F$67</f>
        <v>6775723.4280514941</v>
      </c>
      <c r="G238" s="11">
        <f>G187*G136*Předpoklady!G$67</f>
        <v>7174778.6873251954</v>
      </c>
      <c r="H238" s="11">
        <f>H187*H136*Předpoklady!H$67</f>
        <v>7537447.3931784211</v>
      </c>
      <c r="I238" s="11">
        <f>I187*I136*Předpoklady!I$67</f>
        <v>7800058.7256577034</v>
      </c>
      <c r="J238" s="11">
        <f>J187*J136*Předpoklady!J$67</f>
        <v>7968870.266889655</v>
      </c>
      <c r="K238" s="11">
        <f>K187*K136*Předpoklady!K$67</f>
        <v>8151388.1330445427</v>
      </c>
      <c r="L238" s="11">
        <f>L187*L136*Předpoklady!L$67</f>
        <v>8371241.0194010045</v>
      </c>
      <c r="M238" s="11">
        <f>M187*M136*Předpoklady!M$67</f>
        <v>8679380.3476062287</v>
      </c>
      <c r="N238" s="11">
        <f>N187*N136*Předpoklady!N$67</f>
        <v>9186096.6291903704</v>
      </c>
      <c r="O238" s="11">
        <f>O187*O136*Předpoklady!O$67</f>
        <v>9875889.8145724051</v>
      </c>
      <c r="P238" s="11">
        <f>P187*P136*Předpoklady!P$67</f>
        <v>10704319.569964478</v>
      </c>
      <c r="Q238" s="11">
        <f>Q187*Q136*Předpoklady!Q$67</f>
        <v>11648218.162646377</v>
      </c>
      <c r="R238" s="11">
        <f>R187*R136*Předpoklady!R$67</f>
        <v>12754169.623173833</v>
      </c>
      <c r="S238" s="11">
        <f>S187*S136*Předpoklady!S$67</f>
        <v>14092396.013343904</v>
      </c>
      <c r="T238" s="11">
        <f>T187*T136*Předpoklady!T$67</f>
        <v>15694379.549929978</v>
      </c>
      <c r="U238" s="11">
        <f>U187*U136*Předpoklady!U$67</f>
        <v>17665269.085021373</v>
      </c>
      <c r="V238" s="11">
        <f>V187*V136*Předpoklady!V$67</f>
        <v>20053429.492225107</v>
      </c>
      <c r="W238" s="11">
        <f>W187*W136*Předpoklady!W$67</f>
        <v>22687434.446157958</v>
      </c>
      <c r="X238" s="12">
        <f>X187*X136*Předpoklady!X$67</f>
        <v>25383260.381544817</v>
      </c>
    </row>
    <row r="239" spans="1:24" x14ac:dyDescent="0.2">
      <c r="A239" s="15" t="s">
        <v>7</v>
      </c>
      <c r="B239" s="62">
        <f t="shared" si="67"/>
        <v>6817500.5582763897</v>
      </c>
      <c r="C239" s="11">
        <f>C188*C137*Předpoklady!C$67</f>
        <v>7017013.6929336041</v>
      </c>
      <c r="D239" s="11">
        <f>D188*D137*Předpoklady!D$67</f>
        <v>7313606.5269705765</v>
      </c>
      <c r="E239" s="11">
        <f>E188*E137*Předpoklady!E$67</f>
        <v>7729655.1555621484</v>
      </c>
      <c r="F239" s="11">
        <f>F188*F137*Předpoklady!F$67</f>
        <v>8184438.7884380165</v>
      </c>
      <c r="G239" s="11">
        <f>G188*G137*Předpoklady!G$67</f>
        <v>8702556.1083729696</v>
      </c>
      <c r="H239" s="11">
        <f>H188*H137*Předpoklady!H$67</f>
        <v>9271781.5494970754</v>
      </c>
      <c r="I239" s="11">
        <f>I188*I137*Předpoklady!I$67</f>
        <v>9859503.0551405624</v>
      </c>
      <c r="J239" s="11">
        <f>J188*J137*Předpoklady!J$67</f>
        <v>10504567.458626602</v>
      </c>
      <c r="K239" s="11">
        <f>K188*K137*Předpoklady!K$67</f>
        <v>11160489.50095446</v>
      </c>
      <c r="L239" s="11">
        <f>L188*L137*Předpoklady!L$67</f>
        <v>11790647.961658765</v>
      </c>
      <c r="M239" s="11">
        <f>M188*M137*Předpoklady!M$67</f>
        <v>12361632.78346137</v>
      </c>
      <c r="N239" s="11">
        <f>N188*N137*Předpoklady!N$67</f>
        <v>12768090.053895839</v>
      </c>
      <c r="O239" s="11">
        <f>O188*O137*Předpoklady!O$67</f>
        <v>13023310.287008548</v>
      </c>
      <c r="P239" s="11">
        <f>P188*P137*Předpoklady!P$67</f>
        <v>13306436.552878724</v>
      </c>
      <c r="Q239" s="11">
        <f>Q188*Q137*Předpoklady!Q$67</f>
        <v>13650528.11267134</v>
      </c>
      <c r="R239" s="11">
        <f>R188*R137*Předpoklady!R$67</f>
        <v>14131543.783331413</v>
      </c>
      <c r="S239" s="11">
        <f>S188*S137*Předpoklady!S$67</f>
        <v>14922795.71656689</v>
      </c>
      <c r="T239" s="11">
        <f>T188*T137*Předpoklady!T$67</f>
        <v>15987325.364244567</v>
      </c>
      <c r="U239" s="11">
        <f>U188*U137*Předpoklady!U$67</f>
        <v>17244928.850284476</v>
      </c>
      <c r="V239" s="11">
        <f>V188*V137*Předpoklady!V$67</f>
        <v>18656989.748412598</v>
      </c>
      <c r="W239" s="11">
        <f>W188*W137*Předpoklady!W$67</f>
        <v>20296392.533193395</v>
      </c>
      <c r="X239" s="12">
        <f>X188*X137*Předpoklady!X$67</f>
        <v>22273105.871933535</v>
      </c>
    </row>
    <row r="240" spans="1:24" x14ac:dyDescent="0.2">
      <c r="A240" s="15" t="s">
        <v>8</v>
      </c>
      <c r="B240" s="62">
        <f t="shared" si="67"/>
        <v>6994898.7633945029</v>
      </c>
      <c r="C240" s="11">
        <f>C189*C138*Předpoklady!C$67</f>
        <v>7497149.9368286701</v>
      </c>
      <c r="D240" s="11">
        <f>D189*D138*Předpoklady!D$67</f>
        <v>7876810.1111315843</v>
      </c>
      <c r="E240" s="11">
        <f>E189*E138*Předpoklady!E$67</f>
        <v>8178054.3725473406</v>
      </c>
      <c r="F240" s="11">
        <f>F189*F138*Předpoklady!F$67</f>
        <v>8477875.7611507159</v>
      </c>
      <c r="G240" s="11">
        <f>G189*G138*Předpoklady!G$67</f>
        <v>8795883.143808201</v>
      </c>
      <c r="H240" s="11">
        <f>H189*H138*Předpoklady!H$67</f>
        <v>9146006.7345689535</v>
      </c>
      <c r="I240" s="11">
        <f>I189*I138*Předpoklady!I$67</f>
        <v>9648228.3884845227</v>
      </c>
      <c r="J240" s="11">
        <f>J189*J138*Předpoklady!J$67</f>
        <v>10326261.611831352</v>
      </c>
      <c r="K240" s="11">
        <f>K189*K138*Předpoklady!K$67</f>
        <v>11079924.082158811</v>
      </c>
      <c r="L240" s="11">
        <f>L189*L138*Předpoklady!L$67</f>
        <v>11941960.387832634</v>
      </c>
      <c r="M240" s="11">
        <f>M189*M138*Předpoklady!M$67</f>
        <v>12898142.969463466</v>
      </c>
      <c r="N240" s="11">
        <f>N189*N138*Předpoklady!N$67</f>
        <v>13902908.844671639</v>
      </c>
      <c r="O240" s="11">
        <f>O189*O138*Předpoklady!O$67</f>
        <v>15014718.407962376</v>
      </c>
      <c r="P240" s="11">
        <f>P189*P138*Předpoklady!P$67</f>
        <v>16177454.602864774</v>
      </c>
      <c r="Q240" s="11">
        <f>Q189*Q138*Předpoklady!Q$67</f>
        <v>17334295.764727831</v>
      </c>
      <c r="R240" s="11">
        <f>R189*R138*Předpoklady!R$67</f>
        <v>18428284.811004389</v>
      </c>
      <c r="S240" s="11">
        <f>S189*S138*Předpoklady!S$67</f>
        <v>19296613.528790183</v>
      </c>
      <c r="T240" s="11">
        <f>T189*T138*Předpoklady!T$67</f>
        <v>19938225.668304522</v>
      </c>
      <c r="U240" s="11">
        <f>U189*U138*Předpoklady!U$67</f>
        <v>20612807.139178656</v>
      </c>
      <c r="V240" s="11">
        <f>V189*V138*Předpoklady!V$67</f>
        <v>21376854.848155435</v>
      </c>
      <c r="W240" s="11">
        <f>W189*W138*Předpoklady!W$67</f>
        <v>22357719.011728149</v>
      </c>
      <c r="X240" s="12">
        <f>X189*X138*Předpoklady!X$67</f>
        <v>23842440.358707357</v>
      </c>
    </row>
    <row r="241" spans="1:24" x14ac:dyDescent="0.2">
      <c r="A241" s="15" t="s">
        <v>9</v>
      </c>
      <c r="B241" s="62">
        <f t="shared" si="67"/>
        <v>7689843.762543275</v>
      </c>
      <c r="C241" s="11">
        <f>C190*C139*Předpoklady!C$67</f>
        <v>8794767.4726919997</v>
      </c>
      <c r="D241" s="11">
        <f>D190*D139*Předpoklady!D$67</f>
        <v>10014965.185247364</v>
      </c>
      <c r="E241" s="11">
        <f>E190*E139*Předpoklady!E$67</f>
        <v>11260166.29346988</v>
      </c>
      <c r="F241" s="11">
        <f>F190*F139*Předpoklady!F$67</f>
        <v>12477403.844653634</v>
      </c>
      <c r="G241" s="11">
        <f>G190*G139*Předpoklady!G$67</f>
        <v>13589819.116995035</v>
      </c>
      <c r="H241" s="11">
        <f>H190*H139*Předpoklady!H$67</f>
        <v>14518954.092078418</v>
      </c>
      <c r="I241" s="11">
        <f>I190*I139*Předpoklady!I$67</f>
        <v>15232719.462128391</v>
      </c>
      <c r="J241" s="11">
        <f>J190*J139*Předpoklady!J$67</f>
        <v>15805709.592656855</v>
      </c>
      <c r="K241" s="11">
        <f>K190*K139*Předpoklady!K$67</f>
        <v>16387210.877825096</v>
      </c>
      <c r="L241" s="11">
        <f>L190*L139*Předpoklady!L$67</f>
        <v>17009470.866254572</v>
      </c>
      <c r="M241" s="11">
        <f>M190*M139*Předpoklady!M$67</f>
        <v>17697182.561729368</v>
      </c>
      <c r="N241" s="11">
        <f>N190*N139*Předpoklady!N$67</f>
        <v>18676035.529527709</v>
      </c>
      <c r="O241" s="11">
        <f>O190*O139*Předpoklady!O$67</f>
        <v>19994258.060684815</v>
      </c>
      <c r="P241" s="11">
        <f>P190*P139*Předpoklady!P$67</f>
        <v>21468666.609250654</v>
      </c>
      <c r="Q241" s="11">
        <f>Q190*Q139*Předpoklady!Q$67</f>
        <v>23155965.730433896</v>
      </c>
      <c r="R241" s="11">
        <f>R190*R139*Předpoklady!R$67</f>
        <v>25020240.591534164</v>
      </c>
      <c r="S241" s="11">
        <f>S190*S139*Předpoklady!S$67</f>
        <v>26970808.121933658</v>
      </c>
      <c r="T241" s="11">
        <f>T190*T139*Předpoklady!T$67</f>
        <v>29101691.474987369</v>
      </c>
      <c r="U241" s="11">
        <f>U190*U139*Předpoklady!U$67</f>
        <v>31290841.017018709</v>
      </c>
      <c r="V241" s="11">
        <f>V190*V139*Předpoklady!V$67</f>
        <v>33430716.516930107</v>
      </c>
      <c r="W241" s="11">
        <f>W190*W139*Předpoklady!W$67</f>
        <v>35419412.237430759</v>
      </c>
      <c r="X241" s="12">
        <f>X190*X139*Předpoklady!X$67</f>
        <v>36959736.598202258</v>
      </c>
    </row>
    <row r="242" spans="1:24" x14ac:dyDescent="0.2">
      <c r="A242" s="15" t="s">
        <v>10</v>
      </c>
      <c r="B242" s="62">
        <f t="shared" si="67"/>
        <v>5896597.9986021854</v>
      </c>
      <c r="C242" s="11">
        <f>C191*C140*Předpoklady!C$67</f>
        <v>6271489.5686954763</v>
      </c>
      <c r="D242" s="11">
        <f>D191*D140*Předpoklady!D$67</f>
        <v>6737182.1438474283</v>
      </c>
      <c r="E242" s="11">
        <f>E191*E140*Předpoklady!E$67</f>
        <v>7361354.8918313952</v>
      </c>
      <c r="F242" s="11">
        <f>F191*F140*Předpoklady!F$67</f>
        <v>8165805.4562297277</v>
      </c>
      <c r="G242" s="11">
        <f>G191*G140*Předpoklady!G$67</f>
        <v>9219122.3214814551</v>
      </c>
      <c r="H242" s="11">
        <f>H191*H140*Předpoklady!H$67</f>
        <v>10542225.363550162</v>
      </c>
      <c r="I242" s="11">
        <f>I191*I140*Předpoklady!I$67</f>
        <v>12021309.990514604</v>
      </c>
      <c r="J242" s="11">
        <f>J191*J140*Předpoklady!J$67</f>
        <v>13545844.635783678</v>
      </c>
      <c r="K242" s="11">
        <f>K191*K140*Předpoklady!K$67</f>
        <v>15054555.709301203</v>
      </c>
      <c r="L242" s="11">
        <f>L191*L140*Předpoklady!L$67</f>
        <v>16451194.83336263</v>
      </c>
      <c r="M242" s="11">
        <f>M191*M140*Předpoklady!M$67</f>
        <v>17638540.076222789</v>
      </c>
      <c r="N242" s="11">
        <f>N191*N140*Předpoklady!N$67</f>
        <v>18570487.641969901</v>
      </c>
      <c r="O242" s="11">
        <f>O191*O140*Předpoklady!O$67</f>
        <v>19337639.305615582</v>
      </c>
      <c r="P242" s="11">
        <f>P191*P140*Předpoklady!P$67</f>
        <v>20129683.006166238</v>
      </c>
      <c r="Q242" s="11">
        <f>Q191*Q140*Předpoklady!Q$67</f>
        <v>20979725.706839267</v>
      </c>
      <c r="R242" s="11">
        <f>R191*R140*Předpoklady!R$67</f>
        <v>21910930.276079956</v>
      </c>
      <c r="S242" s="11">
        <f>S191*S140*Předpoklady!S$67</f>
        <v>23200672.940215312</v>
      </c>
      <c r="T242" s="11">
        <f>T191*T140*Předpoklady!T$67</f>
        <v>24896421.55148318</v>
      </c>
      <c r="U242" s="11">
        <f>U191*U140*Předpoklady!U$67</f>
        <v>26762803.341146849</v>
      </c>
      <c r="V242" s="11">
        <f>V191*V140*Předpoklady!V$67</f>
        <v>28872361.231102534</v>
      </c>
      <c r="W242" s="11">
        <f>W191*W140*Předpoklady!W$67</f>
        <v>31185601.168086182</v>
      </c>
      <c r="X242" s="12">
        <f>X191*X140*Předpoklady!X$67</f>
        <v>33598986.863861002</v>
      </c>
    </row>
    <row r="243" spans="1:24" x14ac:dyDescent="0.2">
      <c r="A243" s="15" t="s">
        <v>11</v>
      </c>
      <c r="B243" s="62">
        <f t="shared" si="67"/>
        <v>5060143.2556334855</v>
      </c>
      <c r="C243" s="11">
        <f>C192*C141*Předpoklady!C$67</f>
        <v>5503271.3424492367</v>
      </c>
      <c r="D243" s="11">
        <f>D192*D141*Předpoklady!D$67</f>
        <v>6015518.510587845</v>
      </c>
      <c r="E243" s="11">
        <f>E192*E141*Předpoklady!E$67</f>
        <v>6496060.5354431411</v>
      </c>
      <c r="F243" s="11">
        <f>F192*F141*Předpoklady!F$67</f>
        <v>6948539.9636748377</v>
      </c>
      <c r="G243" s="11">
        <f>G192*G141*Předpoklady!G$67</f>
        <v>7337374.4857648052</v>
      </c>
      <c r="H243" s="11">
        <f>H192*H141*Předpoklady!H$67</f>
        <v>7688266.7256764509</v>
      </c>
      <c r="I243" s="11">
        <f>I192*I141*Předpoklady!I$67</f>
        <v>8148489.971800819</v>
      </c>
      <c r="J243" s="11">
        <f>J192*J141*Předpoklady!J$67</f>
        <v>8790167.7224593032</v>
      </c>
      <c r="K243" s="11">
        <f>K192*K141*Předpoklady!K$67</f>
        <v>9632971.5902838632</v>
      </c>
      <c r="L243" s="11">
        <f>L192*L141*Předpoklady!L$67</f>
        <v>10746686.340544872</v>
      </c>
      <c r="M243" s="11">
        <f>M192*M141*Předpoklady!M$67</f>
        <v>12144764.477884136</v>
      </c>
      <c r="N243" s="11">
        <f>N192*N141*Předpoklady!N$67</f>
        <v>13684005.170502901</v>
      </c>
      <c r="O243" s="11">
        <f>O192*O141*Předpoklady!O$67</f>
        <v>15236008.640197575</v>
      </c>
      <c r="P243" s="11">
        <f>P192*P141*Předpoklady!P$67</f>
        <v>16738776.699230017</v>
      </c>
      <c r="Q243" s="11">
        <f>Q192*Q141*Předpoklady!Q$67</f>
        <v>18083717.429141629</v>
      </c>
      <c r="R243" s="11">
        <f>R192*R141*Předpoklady!R$67</f>
        <v>19163881.6863719</v>
      </c>
      <c r="S243" s="11">
        <f>S192*S141*Předpoklady!S$67</f>
        <v>19935673.648402926</v>
      </c>
      <c r="T243" s="11">
        <f>T192*T141*Předpoklady!T$67</f>
        <v>20492730.304907855</v>
      </c>
      <c r="U243" s="11">
        <f>U192*U141*Předpoklady!U$67</f>
        <v>21033755.872349024</v>
      </c>
      <c r="V243" s="11">
        <f>V192*V141*Předpoklady!V$67</f>
        <v>21596360.221438143</v>
      </c>
      <c r="W243" s="11">
        <f>W192*W141*Předpoklady!W$67</f>
        <v>22208125.348721199</v>
      </c>
      <c r="X243" s="12">
        <f>X192*X141*Předpoklady!X$67</f>
        <v>23148794.285722785</v>
      </c>
    </row>
    <row r="244" spans="1:24" x14ac:dyDescent="0.2">
      <c r="A244" s="15" t="s">
        <v>12</v>
      </c>
      <c r="B244" s="62">
        <f t="shared" si="67"/>
        <v>4251909.206745239</v>
      </c>
      <c r="C244" s="11">
        <f>C193*C142*Předpoklady!C$67</f>
        <v>4371928.027920519</v>
      </c>
      <c r="D244" s="11">
        <f>D193*D142*Předpoklady!D$67</f>
        <v>4465009.3421898065</v>
      </c>
      <c r="E244" s="11">
        <f>E193*E142*Předpoklady!E$67</f>
        <v>4575214.4584009591</v>
      </c>
      <c r="F244" s="11">
        <f>F193*F142*Předpoklady!F$67</f>
        <v>4731862.2574502975</v>
      </c>
      <c r="G244" s="11">
        <f>G193*G142*Předpoklady!G$67</f>
        <v>5022433.6418715483</v>
      </c>
      <c r="H244" s="11">
        <f>H193*H142*Předpoklady!H$67</f>
        <v>5501847.5144708687</v>
      </c>
      <c r="I244" s="11">
        <f>I193*I142*Předpoklady!I$67</f>
        <v>6063941.2970506744</v>
      </c>
      <c r="J244" s="11">
        <f>J193*J142*Předpoklady!J$67</f>
        <v>6608375.4048854951</v>
      </c>
      <c r="K244" s="11">
        <f>K193*K142*Předpoklady!K$67</f>
        <v>7138273.810846854</v>
      </c>
      <c r="L244" s="11">
        <f>L193*L142*Předpoklady!L$67</f>
        <v>7614671.5481166719</v>
      </c>
      <c r="M244" s="11">
        <f>M193*M142*Předpoklady!M$67</f>
        <v>8062404.4657427166</v>
      </c>
      <c r="N244" s="11">
        <f>N193*N142*Předpoklady!N$67</f>
        <v>8633603.1884316802</v>
      </c>
      <c r="O244" s="11">
        <f>O193*O142*Předpoklady!O$67</f>
        <v>9409695.1113180835</v>
      </c>
      <c r="P244" s="11">
        <f>P193*P142*Předpoklady!P$67</f>
        <v>10422327.188835125</v>
      </c>
      <c r="Q244" s="11">
        <f>Q193*Q142*Předpoklady!Q$67</f>
        <v>11751998.079551127</v>
      </c>
      <c r="R244" s="11">
        <f>R193*R142*Předpoklady!R$67</f>
        <v>13418661.55545762</v>
      </c>
      <c r="S244" s="11">
        <f>S193*S142*Předpoklady!S$67</f>
        <v>15269920.902610345</v>
      </c>
      <c r="T244" s="11">
        <f>T193*T142*Předpoklady!T$67</f>
        <v>17154187.715222426</v>
      </c>
      <c r="U244" s="11">
        <f>U193*U142*Předpoklady!U$67</f>
        <v>18992112.757207368</v>
      </c>
      <c r="V244" s="11">
        <f>V193*V142*Předpoklady!V$67</f>
        <v>20658823.880449474</v>
      </c>
      <c r="W244" s="11">
        <f>W193*W142*Předpoklady!W$67</f>
        <v>22032102.999313194</v>
      </c>
      <c r="X244" s="12">
        <f>X193*X142*Předpoklady!X$67</f>
        <v>23061812.431935433</v>
      </c>
    </row>
    <row r="245" spans="1:24" x14ac:dyDescent="0.2">
      <c r="A245" s="15" t="s">
        <v>13</v>
      </c>
      <c r="B245" s="62">
        <f t="shared" si="67"/>
        <v>2236072.8547896082</v>
      </c>
      <c r="C245" s="11">
        <f>C194*C143*Předpoklady!C$67</f>
        <v>2351918.2213661703</v>
      </c>
      <c r="D245" s="11">
        <f>D194*D143*Předpoklady!D$67</f>
        <v>2472069.2889144523</v>
      </c>
      <c r="E245" s="11">
        <f>E194*E143*Předpoklady!E$67</f>
        <v>2580721.0748083186</v>
      </c>
      <c r="F245" s="11">
        <f>F194*F143*Předpoklady!F$67</f>
        <v>2678166.9969214876</v>
      </c>
      <c r="G245" s="11">
        <f>G194*G143*Předpoklady!G$67</f>
        <v>2761324.7657239004</v>
      </c>
      <c r="H245" s="11">
        <f>H194*H143*Předpoklady!H$67</f>
        <v>2815103.9559522886</v>
      </c>
      <c r="I245" s="11">
        <f>I194*I143*Předpoklady!I$67</f>
        <v>2852848.0989293125</v>
      </c>
      <c r="J245" s="11">
        <f>J194*J143*Předpoklady!J$67</f>
        <v>2904924.7312803972</v>
      </c>
      <c r="K245" s="11">
        <f>K194*K143*Předpoklady!K$67</f>
        <v>2987922.0639025811</v>
      </c>
      <c r="L245" s="11">
        <f>L194*L143*Předpoklady!L$67</f>
        <v>3154974.6393782701</v>
      </c>
      <c r="M245" s="11">
        <f>M194*M143*Předpoklady!M$67</f>
        <v>3438190.3027225207</v>
      </c>
      <c r="N245" s="11">
        <f>N194*N143*Předpoklady!N$67</f>
        <v>3768448.3515419923</v>
      </c>
      <c r="O245" s="11">
        <f>O194*O143*Předpoklady!O$67</f>
        <v>4083589.480395983</v>
      </c>
      <c r="P245" s="11">
        <f>P194*P143*Předpoklady!P$67</f>
        <v>4387783.6599203087</v>
      </c>
      <c r="Q245" s="11">
        <f>Q194*Q143*Předpoklady!Q$67</f>
        <v>4656590.9246767862</v>
      </c>
      <c r="R245" s="11">
        <f>R194*R143*Předpoklady!R$67</f>
        <v>4904385.4310721336</v>
      </c>
      <c r="S245" s="11">
        <f>S194*S143*Předpoklady!S$67</f>
        <v>5222474.8545070514</v>
      </c>
      <c r="T245" s="11">
        <f>T194*T143*Předpoklady!T$67</f>
        <v>5654386.9974908959</v>
      </c>
      <c r="U245" s="11">
        <f>U194*U143*Předpoklady!U$67</f>
        <v>6213729.0381252123</v>
      </c>
      <c r="V245" s="11">
        <f>V194*V143*Předpoklady!V$67</f>
        <v>6944784.5642568199</v>
      </c>
      <c r="W245" s="11">
        <f>W194*W143*Předpoklady!W$67</f>
        <v>7855188.9129099427</v>
      </c>
      <c r="X245" s="12">
        <f>X194*X143*Předpoklady!X$67</f>
        <v>8852816.9147479925</v>
      </c>
    </row>
    <row r="246" spans="1:24" x14ac:dyDescent="0.2">
      <c r="A246" s="15" t="s">
        <v>14</v>
      </c>
      <c r="B246" s="62">
        <f t="shared" si="67"/>
        <v>2012323.2821734026</v>
      </c>
      <c r="C246" s="11">
        <f>C195*C144*Předpoklady!C$67</f>
        <v>2175546.300563633</v>
      </c>
      <c r="D246" s="11">
        <f>D195*D144*Předpoklady!D$67</f>
        <v>2349989.7916145292</v>
      </c>
      <c r="E246" s="11">
        <f>E195*E144*Předpoklady!E$67</f>
        <v>2508453.6706462177</v>
      </c>
      <c r="F246" s="11">
        <f>F195*F144*Předpoklady!F$67</f>
        <v>2623180.9470154801</v>
      </c>
      <c r="G246" s="11">
        <f>G195*G144*Předpoklady!G$67</f>
        <v>2738952.0627223533</v>
      </c>
      <c r="H246" s="11">
        <f>H195*H144*Předpoklady!H$67</f>
        <v>2874612.1176527245</v>
      </c>
      <c r="I246" s="11">
        <f>I195*I144*Předpoklady!I$67</f>
        <v>3017233.194362022</v>
      </c>
      <c r="J246" s="11">
        <f>J195*J144*Předpoklady!J$67</f>
        <v>3149494.4655766129</v>
      </c>
      <c r="K246" s="11">
        <f>K195*K144*Předpoklady!K$67</f>
        <v>3270317.9217584999</v>
      </c>
      <c r="L246" s="11">
        <f>L195*L144*Předpoklady!L$67</f>
        <v>3374383.6342295641</v>
      </c>
      <c r="M246" s="11">
        <f>M195*M144*Předpoklady!M$67</f>
        <v>3442754.0089848614</v>
      </c>
      <c r="N246" s="11">
        <f>N195*N144*Předpoklady!N$67</f>
        <v>3491358.4321585442</v>
      </c>
      <c r="O246" s="11">
        <f>O195*O144*Předpoklady!O$67</f>
        <v>3558340.0195436976</v>
      </c>
      <c r="P246" s="11">
        <f>P195*P144*Předpoklady!P$67</f>
        <v>3665452.9922660696</v>
      </c>
      <c r="Q246" s="11">
        <f>Q195*Q144*Předpoklady!Q$67</f>
        <v>3876575.6213701908</v>
      </c>
      <c r="R246" s="11">
        <f>R195*R144*Předpoklady!R$67</f>
        <v>4229163.0708518298</v>
      </c>
      <c r="S246" s="11">
        <f>S195*S144*Předpoklady!S$67</f>
        <v>4637147.3153964747</v>
      </c>
      <c r="T246" s="11">
        <f>T195*T144*Předpoklady!T$67</f>
        <v>5021153.3918444598</v>
      </c>
      <c r="U246" s="11">
        <f>U195*U144*Předpoklady!U$67</f>
        <v>5384265.0449541816</v>
      </c>
      <c r="V246" s="11">
        <f>V195*V144*Předpoklady!V$67</f>
        <v>5697939.891530863</v>
      </c>
      <c r="W246" s="11">
        <f>W195*W144*Předpoklady!W$67</f>
        <v>5982233.6800290355</v>
      </c>
      <c r="X246" s="12">
        <f>X195*X144*Předpoklady!X$67</f>
        <v>6349537.8963490594</v>
      </c>
    </row>
    <row r="247" spans="1:24" x14ac:dyDescent="0.2">
      <c r="A247" s="15" t="s">
        <v>15</v>
      </c>
      <c r="B247" s="62">
        <f t="shared" si="67"/>
        <v>1969821.0802835859</v>
      </c>
      <c r="C247" s="11">
        <f>C196*C145*Předpoklady!C$67</f>
        <v>2232404.6378595391</v>
      </c>
      <c r="D247" s="11">
        <f>D196*D145*Předpoklady!D$67</f>
        <v>2484587.5398562918</v>
      </c>
      <c r="E247" s="11">
        <f>E196*E145*Předpoklady!E$67</f>
        <v>2783901.1471547675</v>
      </c>
      <c r="F247" s="11">
        <f>F196*F145*Předpoklady!F$67</f>
        <v>3175520.2345469724</v>
      </c>
      <c r="G247" s="11">
        <f>G196*G145*Předpoklady!G$67</f>
        <v>3553802.0236882106</v>
      </c>
      <c r="H247" s="11">
        <f>H196*H145*Předpoklady!H$67</f>
        <v>3890827.6099367361</v>
      </c>
      <c r="I247" s="11">
        <f>I196*I145*Předpoklady!I$67</f>
        <v>4257642.0464000758</v>
      </c>
      <c r="J247" s="11">
        <f>J196*J145*Předpoklady!J$67</f>
        <v>4610918.8466990218</v>
      </c>
      <c r="K247" s="11">
        <f>K196*K145*Předpoklady!K$67</f>
        <v>4898673.3758998327</v>
      </c>
      <c r="L247" s="11">
        <f>L196*L145*Předpoklady!L$67</f>
        <v>5197329.5298767081</v>
      </c>
      <c r="M247" s="11">
        <f>M196*M145*Předpoklady!M$67</f>
        <v>5541618.0629347721</v>
      </c>
      <c r="N247" s="11">
        <f>N196*N145*Předpoklady!N$67</f>
        <v>5907748.7726758663</v>
      </c>
      <c r="O247" s="11">
        <f>O196*O145*Předpoklady!O$67</f>
        <v>6263989.8657575585</v>
      </c>
      <c r="P247" s="11">
        <f>P196*P145*Předpoklady!P$67</f>
        <v>6609579.258165719</v>
      </c>
      <c r="Q247" s="11">
        <f>Q196*Q145*Předpoklady!Q$67</f>
        <v>6929160.8944113879</v>
      </c>
      <c r="R247" s="11">
        <f>R196*R145*Předpoklady!R$67</f>
        <v>7178950.8480713768</v>
      </c>
      <c r="S247" s="11">
        <f>S196*S145*Předpoklady!S$67</f>
        <v>7390864.8719449742</v>
      </c>
      <c r="T247" s="11">
        <f>T196*T145*Předpoklady!T$67</f>
        <v>7642622.359253291</v>
      </c>
      <c r="U247" s="11">
        <f>U196*U145*Předpoklady!U$67</f>
        <v>7980321.9699146682</v>
      </c>
      <c r="V247" s="11">
        <f>V196*V145*Předpoklady!V$67</f>
        <v>8548781.8423256576</v>
      </c>
      <c r="W247" s="11">
        <f>W196*W145*Předpoklady!W$67</f>
        <v>9438619.1741934754</v>
      </c>
      <c r="X247" s="12">
        <f>X196*X145*Předpoklady!X$67</f>
        <v>10465954.227316797</v>
      </c>
    </row>
    <row r="248" spans="1:24" x14ac:dyDescent="0.2">
      <c r="A248" s="15" t="s">
        <v>16</v>
      </c>
      <c r="B248" s="62">
        <f t="shared" si="67"/>
        <v>1460798.3873199802</v>
      </c>
      <c r="C248" s="11">
        <f>C197*C146*Předpoklady!C$67</f>
        <v>1572544.1333822648</v>
      </c>
      <c r="D248" s="11">
        <f>D197*D146*Předpoklady!D$67</f>
        <v>1726674.6150379593</v>
      </c>
      <c r="E248" s="11">
        <f>E197*E146*Předpoklady!E$67</f>
        <v>1924366.2360107587</v>
      </c>
      <c r="F248" s="11">
        <f>F197*F146*Předpoklady!F$67</f>
        <v>2149390.449081311</v>
      </c>
      <c r="G248" s="11">
        <f>G197*G146*Předpoklady!G$67</f>
        <v>2428736.3707135892</v>
      </c>
      <c r="H248" s="11">
        <f>H197*H146*Předpoklady!H$67</f>
        <v>2762023.2415850414</v>
      </c>
      <c r="I248" s="11">
        <f>I197*I146*Předpoklady!I$67</f>
        <v>3085933.8571994253</v>
      </c>
      <c r="J248" s="11">
        <f>J197*J146*Předpoklady!J$67</f>
        <v>3476432.7693965724</v>
      </c>
      <c r="K248" s="11">
        <f>K197*K146*Předpoklady!K$67</f>
        <v>3990374.353944065</v>
      </c>
      <c r="L248" s="11">
        <f>L197*L146*Předpoklady!L$67</f>
        <v>4491400.3237674749</v>
      </c>
      <c r="M248" s="11">
        <f>M197*M146*Předpoklady!M$67</f>
        <v>4943138.8808411574</v>
      </c>
      <c r="N248" s="11">
        <f>N197*N146*Předpoklady!N$67</f>
        <v>5431750.2877588682</v>
      </c>
      <c r="O248" s="11">
        <f>O197*O146*Předpoklady!O$67</f>
        <v>5910750.7535866918</v>
      </c>
      <c r="P248" s="11">
        <f>P197*P146*Předpoklady!P$67</f>
        <v>6320792.9799109902</v>
      </c>
      <c r="Q248" s="11">
        <f>Q197*Q146*Předpoklady!Q$67</f>
        <v>6749048.9745697305</v>
      </c>
      <c r="R248" s="11">
        <f>R197*R146*Předpoklady!R$67</f>
        <v>7235261.6535618389</v>
      </c>
      <c r="S248" s="11">
        <f>S197*S146*Předpoklady!S$67</f>
        <v>7750931.5959313856</v>
      </c>
      <c r="T248" s="11">
        <f>T197*T146*Předpoklady!T$67</f>
        <v>8252399.6578242676</v>
      </c>
      <c r="U248" s="11">
        <f>U197*U146*Předpoklady!U$67</f>
        <v>8733176.942931179</v>
      </c>
      <c r="V248" s="11">
        <f>V197*V146*Předpoklady!V$67</f>
        <v>9169701.8216601014</v>
      </c>
      <c r="W248" s="11">
        <f>W197*W146*Předpoklady!W$67</f>
        <v>9505473.4277184885</v>
      </c>
      <c r="X248" s="12">
        <f>X197*X146*Předpoklady!X$67</f>
        <v>9791919.0567742176</v>
      </c>
    </row>
    <row r="249" spans="1:24" x14ac:dyDescent="0.2">
      <c r="A249" s="15" t="s">
        <v>17</v>
      </c>
      <c r="B249" s="62">
        <f t="shared" si="67"/>
        <v>785807.13188417663</v>
      </c>
      <c r="C249" s="11">
        <f>C198*C147*Předpoklady!C$67</f>
        <v>843196.12914097367</v>
      </c>
      <c r="D249" s="11">
        <f>D198*D147*Předpoklady!D$67</f>
        <v>899334.62649618567</v>
      </c>
      <c r="E249" s="11">
        <f>E198*E147*Předpoklady!E$67</f>
        <v>953139.60620782292</v>
      </c>
      <c r="F249" s="11">
        <f>F198*F147*Předpoklady!F$67</f>
        <v>1013702.6369526485</v>
      </c>
      <c r="G249" s="11">
        <f>G198*G147*Předpoklady!G$67</f>
        <v>1091872.8975581266</v>
      </c>
      <c r="H249" s="11">
        <f>H198*H147*Předpoklady!H$67</f>
        <v>1196271.8001082854</v>
      </c>
      <c r="I249" s="11">
        <f>I198*I147*Předpoklady!I$67</f>
        <v>1339223.3727776862</v>
      </c>
      <c r="J249" s="11">
        <f>J198*J147*Předpoklady!J$67</f>
        <v>1521527.1007068292</v>
      </c>
      <c r="K249" s="11">
        <f>K198*K147*Předpoklady!K$67</f>
        <v>1730537.829550449</v>
      </c>
      <c r="L249" s="11">
        <f>L198*L147*Předpoklady!L$67</f>
        <v>1991896.507911532</v>
      </c>
      <c r="M249" s="11">
        <f>M198*M147*Předpoklady!M$67</f>
        <v>2307150.7024611146</v>
      </c>
      <c r="N249" s="11">
        <f>N198*N147*Předpoklady!N$67</f>
        <v>2621295.2596056852</v>
      </c>
      <c r="O249" s="11">
        <f>O198*O147*Předpoklady!O$67</f>
        <v>3007020.6343732695</v>
      </c>
      <c r="P249" s="11">
        <f>P198*P147*Předpoklady!P$67</f>
        <v>3517880.5659007602</v>
      </c>
      <c r="Q249" s="11">
        <f>Q198*Q147*Předpoklady!Q$67</f>
        <v>4029326.9827335631</v>
      </c>
      <c r="R249" s="11">
        <f>R198*R147*Předpoklady!R$67</f>
        <v>4505409.7156948606</v>
      </c>
      <c r="S249" s="11">
        <f>S198*S147*Předpoklady!S$67</f>
        <v>5020294.3069874104</v>
      </c>
      <c r="T249" s="11">
        <f>T198*T147*Předpoklady!T$67</f>
        <v>5542148.3728950359</v>
      </c>
      <c r="U249" s="11">
        <f>U198*U147*Předpoklady!U$67</f>
        <v>6019686.408098408</v>
      </c>
      <c r="V249" s="11">
        <f>V198*V147*Předpoklady!V$67</f>
        <v>6519654.7173833037</v>
      </c>
      <c r="W249" s="11">
        <f>W198*W147*Předpoklady!W$67</f>
        <v>7077634.6909440057</v>
      </c>
      <c r="X249" s="12">
        <f>X198*X147*Předpoklady!X$67</f>
        <v>7674718.1214603381</v>
      </c>
    </row>
    <row r="250" spans="1:24" x14ac:dyDescent="0.2">
      <c r="A250" s="15" t="s">
        <v>18</v>
      </c>
      <c r="B250" s="62">
        <f t="shared" si="67"/>
        <v>274538.37617082096</v>
      </c>
      <c r="C250" s="11">
        <f>C199*C148*Předpoklady!C$67</f>
        <v>305621.35464899457</v>
      </c>
      <c r="D250" s="11">
        <f>D199*D148*Předpoklady!D$67</f>
        <v>344731.25530815986</v>
      </c>
      <c r="E250" s="11">
        <f>E199*E148*Předpoklady!E$67</f>
        <v>386970.32229717943</v>
      </c>
      <c r="F250" s="11">
        <f>F199*F148*Předpoklady!F$67</f>
        <v>431091.94916869869</v>
      </c>
      <c r="G250" s="11">
        <f>G199*G148*Předpoklady!G$67</f>
        <v>474627.99426034489</v>
      </c>
      <c r="H250" s="11">
        <f>H199*H148*Předpoklady!H$67</f>
        <v>516904.96641475591</v>
      </c>
      <c r="I250" s="11">
        <f>I199*I148*Předpoklady!I$67</f>
        <v>559836.22760041</v>
      </c>
      <c r="J250" s="11">
        <f>J199*J148*Předpoklady!J$67</f>
        <v>605188.33108091471</v>
      </c>
      <c r="K250" s="11">
        <f>K199*K148*Předpoklady!K$67</f>
        <v>657817.33060730516</v>
      </c>
      <c r="L250" s="11">
        <f>L199*L148*Předpoklady!L$67</f>
        <v>725180.77859026566</v>
      </c>
      <c r="M250" s="11">
        <f>M199*M148*Předpoklady!M$67</f>
        <v>813461.87848896766</v>
      </c>
      <c r="N250" s="11">
        <f>N199*N148*Předpoklady!N$67</f>
        <v>932974.36965533602</v>
      </c>
      <c r="O250" s="11">
        <f>O199*O148*Předpoklady!O$67</f>
        <v>1084400.9491368649</v>
      </c>
      <c r="P250" s="11">
        <f>P199*P148*Předpoklady!P$67</f>
        <v>1258525.0815299349</v>
      </c>
      <c r="Q250" s="11">
        <f>Q199*Q148*Předpoklady!Q$67</f>
        <v>1478963.0216176908</v>
      </c>
      <c r="R250" s="11">
        <f>R199*R148*Předpoklady!R$67</f>
        <v>1747920.1907792848</v>
      </c>
      <c r="S250" s="11">
        <f>S199*S148*Předpoklady!S$67</f>
        <v>2020059.9250567704</v>
      </c>
      <c r="T250" s="11">
        <f>T199*T148*Předpoklady!T$67</f>
        <v>2361213.7741703363</v>
      </c>
      <c r="U250" s="11">
        <f>U199*U148*Předpoklady!U$67</f>
        <v>2814828.6484978972</v>
      </c>
      <c r="V250" s="11">
        <f>V199*V148*Předpoklady!V$67</f>
        <v>3271422.6096356618</v>
      </c>
      <c r="W250" s="11">
        <f>W199*W148*Předpoklady!W$67</f>
        <v>3700248.4348169807</v>
      </c>
      <c r="X250" s="12">
        <f>X199*X148*Předpoklady!X$67</f>
        <v>4162173.0946946526</v>
      </c>
    </row>
    <row r="251" spans="1:24" x14ac:dyDescent="0.2">
      <c r="A251" s="15" t="s">
        <v>19</v>
      </c>
      <c r="B251" s="62">
        <f t="shared" si="67"/>
        <v>111457.72094939456</v>
      </c>
      <c r="C251" s="11">
        <f>C200*C149*Předpoklady!C$67</f>
        <v>133108.69318094844</v>
      </c>
      <c r="D251" s="11">
        <f>D200*D149*Předpoklady!D$67</f>
        <v>152853.21450782989</v>
      </c>
      <c r="E251" s="11">
        <f>E200*E149*Předpoklady!E$67</f>
        <v>171779.66007745784</v>
      </c>
      <c r="F251" s="11">
        <f>F200*F149*Předpoklady!F$67</f>
        <v>192180.5852016967</v>
      </c>
      <c r="G251" s="11">
        <f>G200*G149*Předpoklady!G$67</f>
        <v>216116.95203689023</v>
      </c>
      <c r="H251" s="11">
        <f>H200*H149*Předpoklady!H$67</f>
        <v>243960.16208114577</v>
      </c>
      <c r="I251" s="11">
        <f>I200*I149*Předpoklady!I$67</f>
        <v>277554.91279850592</v>
      </c>
      <c r="J251" s="11">
        <f>J200*J149*Předpoklady!J$67</f>
        <v>315968.96032352495</v>
      </c>
      <c r="K251" s="11">
        <f>K200*K149*Předpoklady!K$67</f>
        <v>356347.83734928339</v>
      </c>
      <c r="L251" s="11">
        <f>L200*L149*Předpoklady!L$67</f>
        <v>396551.45619723649</v>
      </c>
      <c r="M251" s="11">
        <f>M200*M149*Předpoklady!M$67</f>
        <v>436324.63750468945</v>
      </c>
      <c r="N251" s="11">
        <f>N200*N149*Předpoklady!N$67</f>
        <v>478287.58206606493</v>
      </c>
      <c r="O251" s="11">
        <f>O200*O149*Předpoklady!O$67</f>
        <v>524507.1937163925</v>
      </c>
      <c r="P251" s="11">
        <f>P200*P149*Předpoklady!P$67</f>
        <v>579740.72779330472</v>
      </c>
      <c r="Q251" s="11">
        <f>Q200*Q149*Předpoklady!Q$67</f>
        <v>650989.93443269271</v>
      </c>
      <c r="R251" s="11">
        <f>R200*R149*Předpoklady!R$67</f>
        <v>743861.71030083892</v>
      </c>
      <c r="S251" s="11">
        <f>S200*S149*Předpoklady!S$67</f>
        <v>869708.69389778003</v>
      </c>
      <c r="T251" s="11">
        <f>T200*T149*Předpoklady!T$67</f>
        <v>1027191.5900401234</v>
      </c>
      <c r="U251" s="11">
        <f>U200*U149*Předpoklady!U$67</f>
        <v>1204605.5750313876</v>
      </c>
      <c r="V251" s="11">
        <f>V200*V149*Předpoklady!V$67</f>
        <v>1431264.4133125411</v>
      </c>
      <c r="W251" s="11">
        <f>W200*W149*Předpoklady!W$67</f>
        <v>1708892.5009827975</v>
      </c>
      <c r="X251" s="12">
        <f>X200*X149*Předpoklady!X$67</f>
        <v>1985328.7128782719</v>
      </c>
    </row>
    <row r="252" spans="1:24" x14ac:dyDescent="0.2">
      <c r="A252" s="15" t="s">
        <v>20</v>
      </c>
      <c r="B252" s="62">
        <f t="shared" si="67"/>
        <v>28147.457333109687</v>
      </c>
      <c r="C252" s="11">
        <f>C201*C150*Předpoklady!C$67</f>
        <v>29118.241110885108</v>
      </c>
      <c r="D252" s="11">
        <f>D201*D150*Předpoklady!D$67</f>
        <v>34876.291333688961</v>
      </c>
      <c r="E252" s="11">
        <f>E201*E150*Předpoklady!E$67</f>
        <v>46491.527688512833</v>
      </c>
      <c r="F252" s="11">
        <f>F201*F150*Předpoklady!F$67</f>
        <v>60050.450395365988</v>
      </c>
      <c r="G252" s="11">
        <f>G201*G150*Předpoklady!G$67</f>
        <v>73951.119319454854</v>
      </c>
      <c r="H252" s="11">
        <f>H201*H150*Předpoklady!H$67</f>
        <v>87791.280368953434</v>
      </c>
      <c r="I252" s="11">
        <f>I201*I150*Předpoklady!I$67</f>
        <v>101076.74827477521</v>
      </c>
      <c r="J252" s="11">
        <f>J201*J150*Předpoklady!J$67</f>
        <v>115297.74341777684</v>
      </c>
      <c r="K252" s="11">
        <f>K201*K150*Předpoklady!K$67</f>
        <v>131535.32792938501</v>
      </c>
      <c r="L252" s="11">
        <f>L201*L150*Předpoklady!L$67</f>
        <v>150951.74561667696</v>
      </c>
      <c r="M252" s="11">
        <f>M201*M150*Předpoklady!M$67</f>
        <v>173479.47162318471</v>
      </c>
      <c r="N252" s="11">
        <f>N201*N150*Předpoklady!N$67</f>
        <v>200680.15566793815</v>
      </c>
      <c r="O252" s="11">
        <f>O201*O150*Předpoklady!O$67</f>
        <v>231968.5153127581</v>
      </c>
      <c r="P252" s="11">
        <f>P201*P150*Předpoklady!P$67</f>
        <v>264972.1270517123</v>
      </c>
      <c r="Q252" s="11">
        <f>Q201*Q150*Předpoklady!Q$67</f>
        <v>298311.08025517582</v>
      </c>
      <c r="R252" s="11">
        <f>R201*R150*Předpoklady!R$67</f>
        <v>332038.06388229434</v>
      </c>
      <c r="S252" s="11">
        <f>S201*S150*Předpoklady!S$67</f>
        <v>369241.49941184919</v>
      </c>
      <c r="T252" s="11">
        <f>T201*T150*Předpoklady!T$67</f>
        <v>411663.45020298747</v>
      </c>
      <c r="U252" s="11">
        <f>U201*U150*Předpoklady!U$67</f>
        <v>462401.74616962322</v>
      </c>
      <c r="V252" s="11">
        <f>V201*V150*Předpoklady!V$67</f>
        <v>527482.72016276524</v>
      </c>
      <c r="W252" s="11">
        <f>W201*W150*Předpoklady!W$67</f>
        <v>611124.81189592311</v>
      </c>
      <c r="X252" s="12">
        <f>X201*X150*Předpoklady!X$67</f>
        <v>724631.40787288803</v>
      </c>
    </row>
    <row r="253" spans="1:24" x14ac:dyDescent="0.2">
      <c r="A253" s="15" t="s">
        <v>21</v>
      </c>
      <c r="B253" s="63">
        <f t="shared" si="67"/>
        <v>10162.154836065572</v>
      </c>
      <c r="C253" s="48">
        <f>C202*C151*Předpoklady!C$67</f>
        <v>11011.592514343423</v>
      </c>
      <c r="D253" s="48">
        <f>D202*D151*Předpoklady!D$67</f>
        <v>11921.147563906188</v>
      </c>
      <c r="E253" s="48">
        <f>E202*E151*Předpoklady!E$67</f>
        <v>12896.455757834685</v>
      </c>
      <c r="F253" s="48">
        <f>F202*F151*Předpoklady!F$67</f>
        <v>13945.060510160665</v>
      </c>
      <c r="G253" s="48">
        <f>G202*G151*Předpoklady!G$67</f>
        <v>15082.822997830244</v>
      </c>
      <c r="H253" s="48">
        <f>H202*H151*Předpoklady!H$67</f>
        <v>16321.479134603107</v>
      </c>
      <c r="I253" s="48">
        <f>I202*I151*Předpoklady!I$67</f>
        <v>17670.258465212275</v>
      </c>
      <c r="J253" s="48">
        <f>J202*J151*Předpoklady!J$67</f>
        <v>19136.41801941134</v>
      </c>
      <c r="K253" s="48">
        <f>K202*K151*Předpoklady!K$67</f>
        <v>20729.08733894848</v>
      </c>
      <c r="L253" s="48">
        <f>L202*L151*Předpoklady!L$67</f>
        <v>22466.916581359197</v>
      </c>
      <c r="M253" s="48">
        <f>M202*M151*Předpoklady!M$67</f>
        <v>24366.774181869383</v>
      </c>
      <c r="N253" s="48">
        <f>N202*N151*Předpoklady!N$67</f>
        <v>26437.756110371749</v>
      </c>
      <c r="O253" s="48">
        <f>O202*O151*Předpoklady!O$67</f>
        <v>28696.264594420911</v>
      </c>
      <c r="P253" s="48">
        <f>P202*P151*Předpoklady!P$67</f>
        <v>31171.543284407267</v>
      </c>
      <c r="Q253" s="48">
        <f>Q202*Q151*Předpoklady!Q$67</f>
        <v>33885.194348178542</v>
      </c>
      <c r="R253" s="48">
        <f>R202*R151*Předpoklady!R$67</f>
        <v>36852.982408102929</v>
      </c>
      <c r="S253" s="48">
        <f>S202*S151*Předpoklady!S$67</f>
        <v>40087.41601053904</v>
      </c>
      <c r="T253" s="48">
        <f>T202*T151*Předpoklady!T$67</f>
        <v>43589.319403808557</v>
      </c>
      <c r="U253" s="48">
        <f>U202*U151*Předpoklady!U$67</f>
        <v>47384.839665672458</v>
      </c>
      <c r="V253" s="48">
        <f>V202*V151*Předpoklady!V$67</f>
        <v>51509.215103600436</v>
      </c>
      <c r="W253" s="48">
        <f>W202*W151*Předpoklady!W$67</f>
        <v>55995.189193764825</v>
      </c>
      <c r="X253" s="64">
        <f>X202*X151*Předpoklady!X$67</f>
        <v>60876.748586645386</v>
      </c>
    </row>
    <row r="254" spans="1:24" x14ac:dyDescent="0.2">
      <c r="A254" s="16" t="s">
        <v>24</v>
      </c>
      <c r="B254" s="67">
        <f>SUM(B233:B253)</f>
        <v>73839877.26950644</v>
      </c>
      <c r="C254" s="67">
        <f t="shared" ref="C254" si="68">SUM(C233:C253)</f>
        <v>78891465.904525995</v>
      </c>
      <c r="D254" s="67">
        <f t="shared" ref="D254:X254" si="69">SUM(D233:D253)</f>
        <v>84390425.759736702</v>
      </c>
      <c r="E254" s="67">
        <f t="shared" si="69"/>
        <v>90330460.850686565</v>
      </c>
      <c r="F254" s="67">
        <f t="shared" si="69"/>
        <v>96736916.080251396</v>
      </c>
      <c r="G254" s="67">
        <f t="shared" si="69"/>
        <v>103655220.36785322</v>
      </c>
      <c r="H254" s="67">
        <f t="shared" si="69"/>
        <v>111115835.31632915</v>
      </c>
      <c r="I254" s="67">
        <f t="shared" si="69"/>
        <v>119161992.94239122</v>
      </c>
      <c r="J254" s="67">
        <f t="shared" si="69"/>
        <v>127822916.14608118</v>
      </c>
      <c r="K254" s="67">
        <f t="shared" si="69"/>
        <v>137193650.56015804</v>
      </c>
      <c r="L254" s="67">
        <f t="shared" si="69"/>
        <v>147320873.73552802</v>
      </c>
      <c r="M254" s="67">
        <f t="shared" si="69"/>
        <v>158146262.00882617</v>
      </c>
      <c r="N254" s="67">
        <f t="shared" si="69"/>
        <v>169709948.39973372</v>
      </c>
      <c r="O254" s="67">
        <f t="shared" si="69"/>
        <v>182018571.41463768</v>
      </c>
      <c r="P254" s="67">
        <f t="shared" si="69"/>
        <v>195098513.16869015</v>
      </c>
      <c r="Q254" s="67">
        <f t="shared" si="69"/>
        <v>209052906.56832999</v>
      </c>
      <c r="R254" s="67">
        <f t="shared" si="69"/>
        <v>223971708.77781042</v>
      </c>
      <c r="S254" s="67">
        <f t="shared" si="69"/>
        <v>240021638.55934042</v>
      </c>
      <c r="T254" s="67">
        <f t="shared" si="69"/>
        <v>257370305.21445426</v>
      </c>
      <c r="U254" s="67">
        <f t="shared" si="69"/>
        <v>276035664.80010611</v>
      </c>
      <c r="V254" s="67">
        <f t="shared" si="69"/>
        <v>295945850.322496</v>
      </c>
      <c r="W254" s="67">
        <f t="shared" si="69"/>
        <v>317050801.80086225</v>
      </c>
      <c r="X254" s="67">
        <f t="shared" si="69"/>
        <v>339371608.79523659</v>
      </c>
    </row>
    <row r="255" spans="1:24" x14ac:dyDescent="0.2">
      <c r="A255" s="14" t="s">
        <v>24</v>
      </c>
      <c r="B255" s="27">
        <f>B230+B254</f>
        <v>119256563.905627</v>
      </c>
      <c r="C255" s="27">
        <f t="shared" ref="C255" si="70">C230+C254</f>
        <v>127555010.75274339</v>
      </c>
      <c r="D255" s="27">
        <f t="shared" ref="D255:X255" si="71">D230+D254</f>
        <v>136437188.90220881</v>
      </c>
      <c r="E255" s="27">
        <f t="shared" si="71"/>
        <v>145953664.75751573</v>
      </c>
      <c r="F255" s="27">
        <f t="shared" si="71"/>
        <v>156155353.44085497</v>
      </c>
      <c r="G255" s="27">
        <f t="shared" si="71"/>
        <v>167115814.50673312</v>
      </c>
      <c r="H255" s="27">
        <f t="shared" si="71"/>
        <v>178889251.03675017</v>
      </c>
      <c r="I255" s="27">
        <f t="shared" si="71"/>
        <v>191560393.54663423</v>
      </c>
      <c r="J255" s="27">
        <f t="shared" si="71"/>
        <v>205176226.1230135</v>
      </c>
      <c r="K255" s="27">
        <f t="shared" si="71"/>
        <v>219804933.1397382</v>
      </c>
      <c r="L255" s="27">
        <f t="shared" si="71"/>
        <v>235524064.35249662</v>
      </c>
      <c r="M255" s="27">
        <f t="shared" si="71"/>
        <v>252344009.04429781</v>
      </c>
      <c r="N255" s="27">
        <f t="shared" si="71"/>
        <v>270355563.41141301</v>
      </c>
      <c r="O255" s="27">
        <f t="shared" si="71"/>
        <v>289664404.22460794</v>
      </c>
      <c r="P255" s="27">
        <f t="shared" si="71"/>
        <v>310409465.33777732</v>
      </c>
      <c r="Q255" s="27">
        <f t="shared" si="71"/>
        <v>332724987.86887348</v>
      </c>
      <c r="R255" s="27">
        <f t="shared" si="71"/>
        <v>356712072.19308043</v>
      </c>
      <c r="S255" s="27">
        <f t="shared" si="71"/>
        <v>382552289.02020311</v>
      </c>
      <c r="T255" s="27">
        <f t="shared" si="71"/>
        <v>410368776.45023513</v>
      </c>
      <c r="U255" s="27">
        <f t="shared" si="71"/>
        <v>440224082.76745629</v>
      </c>
      <c r="V255" s="27">
        <f t="shared" si="71"/>
        <v>472186847.3650856</v>
      </c>
      <c r="W255" s="27">
        <f t="shared" si="71"/>
        <v>506382916.7071296</v>
      </c>
      <c r="X255" s="27">
        <f t="shared" si="71"/>
        <v>542970729.86207628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55"/>
  <sheetViews>
    <sheetView showGridLines="0" workbookViewId="0"/>
  </sheetViews>
  <sheetFormatPr defaultColWidth="8.85546875" defaultRowHeight="12.75" x14ac:dyDescent="0.2"/>
  <cols>
    <col min="1" max="1" width="8.28515625" style="2" customWidth="1"/>
    <col min="2" max="24" width="12.140625" style="2" customWidth="1"/>
    <col min="25" max="16384" width="8.85546875" style="2"/>
  </cols>
  <sheetData>
    <row r="1" spans="1:7" ht="14.25" x14ac:dyDescent="0.2">
      <c r="A1" s="5" t="s">
        <v>77</v>
      </c>
    </row>
    <row r="2" spans="1:7" x14ac:dyDescent="0.2">
      <c r="A2" s="2" t="s">
        <v>43</v>
      </c>
    </row>
    <row r="4" spans="1:7" s="4" customFormat="1" x14ac:dyDescent="0.2">
      <c r="A4" s="6" t="s">
        <v>22</v>
      </c>
      <c r="B4" s="7" t="s">
        <v>40</v>
      </c>
      <c r="C4" s="7" t="s">
        <v>41</v>
      </c>
      <c r="D4" s="7" t="s">
        <v>40</v>
      </c>
      <c r="E4" s="7" t="s">
        <v>35</v>
      </c>
      <c r="F4" s="7" t="s">
        <v>37</v>
      </c>
      <c r="G4" s="7" t="s">
        <v>42</v>
      </c>
    </row>
    <row r="5" spans="1:7" x14ac:dyDescent="0.2">
      <c r="A5" s="14" t="s">
        <v>23</v>
      </c>
      <c r="B5" s="23" t="s">
        <v>32</v>
      </c>
      <c r="C5" s="23" t="s">
        <v>33</v>
      </c>
      <c r="D5" s="23" t="s">
        <v>34</v>
      </c>
      <c r="E5" s="24" t="s">
        <v>36</v>
      </c>
      <c r="F5" s="24" t="s">
        <v>38</v>
      </c>
      <c r="G5" s="24" t="s">
        <v>38</v>
      </c>
    </row>
    <row r="6" spans="1:7" x14ac:dyDescent="0.2">
      <c r="A6" s="15" t="s">
        <v>1</v>
      </c>
      <c r="B6" s="47"/>
      <c r="C6" s="47"/>
      <c r="D6" s="117">
        <v>0</v>
      </c>
      <c r="E6" s="12">
        <f>C6/POJ_VZP!B6*100000</f>
        <v>0</v>
      </c>
      <c r="F6" s="12">
        <f>E6*ČSÚ!B6/100000</f>
        <v>0</v>
      </c>
      <c r="G6" s="117">
        <v>0</v>
      </c>
    </row>
    <row r="7" spans="1:7" x14ac:dyDescent="0.2">
      <c r="A7" s="15" t="s">
        <v>2</v>
      </c>
      <c r="B7" s="47"/>
      <c r="C7" s="47"/>
      <c r="D7" s="117">
        <v>0</v>
      </c>
      <c r="E7" s="12">
        <f>C7/POJ_VZP!B7*100000</f>
        <v>0</v>
      </c>
      <c r="F7" s="12">
        <f>E7*ČSÚ!B7/100000</f>
        <v>0</v>
      </c>
      <c r="G7" s="117">
        <v>0</v>
      </c>
    </row>
    <row r="8" spans="1:7" x14ac:dyDescent="0.2">
      <c r="A8" s="15" t="s">
        <v>3</v>
      </c>
      <c r="B8" s="47"/>
      <c r="C8" s="47"/>
      <c r="D8" s="117">
        <v>0</v>
      </c>
      <c r="E8" s="12">
        <f>C8/POJ_VZP!B8*100000</f>
        <v>0</v>
      </c>
      <c r="F8" s="12">
        <f>E8*ČSÚ!B8/100000</f>
        <v>0</v>
      </c>
      <c r="G8" s="117">
        <v>0</v>
      </c>
    </row>
    <row r="9" spans="1:7" x14ac:dyDescent="0.2">
      <c r="A9" s="15" t="s">
        <v>4</v>
      </c>
      <c r="B9" s="47">
        <v>4389</v>
      </c>
      <c r="C9" s="47">
        <v>1</v>
      </c>
      <c r="D9" s="12">
        <f t="shared" ref="D9:D27" si="0">IFERROR(B9/C9,"")</f>
        <v>4389</v>
      </c>
      <c r="E9" s="12">
        <f>C9/POJ_VZP!B9*100000</f>
        <v>0.85444525142051519</v>
      </c>
      <c r="F9" s="12">
        <f>E9*ČSÚ!B9/100000</f>
        <v>2.0409450164480711</v>
      </c>
      <c r="G9" s="12">
        <f t="shared" ref="G9:G26" si="1">F9*D9</f>
        <v>8957.7076771905849</v>
      </c>
    </row>
    <row r="10" spans="1:7" x14ac:dyDescent="0.2">
      <c r="A10" s="15" t="s">
        <v>5</v>
      </c>
      <c r="B10" s="47">
        <v>30919.42</v>
      </c>
      <c r="C10" s="47">
        <v>6</v>
      </c>
      <c r="D10" s="12">
        <f t="shared" si="0"/>
        <v>5153.2366666666667</v>
      </c>
      <c r="E10" s="12">
        <f>C10/POJ_VZP!B10*100000</f>
        <v>4.2160589686114411</v>
      </c>
      <c r="F10" s="12">
        <f>E10*ČSÚ!B10/100000</f>
        <v>11.047444716926773</v>
      </c>
      <c r="G10" s="12">
        <f t="shared" si="1"/>
        <v>56930.097188239997</v>
      </c>
    </row>
    <row r="11" spans="1:7" x14ac:dyDescent="0.2">
      <c r="A11" s="15" t="s">
        <v>6</v>
      </c>
      <c r="B11" s="47">
        <v>142987.23000000001</v>
      </c>
      <c r="C11" s="47">
        <v>13</v>
      </c>
      <c r="D11" s="12">
        <f t="shared" si="0"/>
        <v>10999.017692307692</v>
      </c>
      <c r="E11" s="12">
        <f>C11/POJ_VZP!B11*100000</f>
        <v>6.6225840304027557</v>
      </c>
      <c r="F11" s="12">
        <f>E11*ČSÚ!B11/100000</f>
        <v>22.850597051421818</v>
      </c>
      <c r="G11" s="12">
        <f t="shared" si="1"/>
        <v>251334.12124838258</v>
      </c>
    </row>
    <row r="12" spans="1:7" x14ac:dyDescent="0.2">
      <c r="A12" s="15" t="s">
        <v>7</v>
      </c>
      <c r="B12" s="47">
        <v>262184.59000000003</v>
      </c>
      <c r="C12" s="47">
        <v>23</v>
      </c>
      <c r="D12" s="12">
        <f t="shared" si="0"/>
        <v>11399.330000000002</v>
      </c>
      <c r="E12" s="12">
        <f>C12/POJ_VZP!B12*100000</f>
        <v>10.778285971357876</v>
      </c>
      <c r="F12" s="12">
        <f>E12*ČSÚ!B12/100000</f>
        <v>40.273119423408559</v>
      </c>
      <c r="G12" s="12">
        <f t="shared" si="1"/>
        <v>459086.57843684393</v>
      </c>
    </row>
    <row r="13" spans="1:7" x14ac:dyDescent="0.2">
      <c r="A13" s="15" t="s">
        <v>8</v>
      </c>
      <c r="B13" s="47">
        <v>524875.35000000009</v>
      </c>
      <c r="C13" s="47">
        <v>36</v>
      </c>
      <c r="D13" s="12">
        <f t="shared" si="0"/>
        <v>14579.870833333336</v>
      </c>
      <c r="E13" s="12">
        <f>C13/POJ_VZP!B13*100000</f>
        <v>15.455618761403887</v>
      </c>
      <c r="F13" s="12">
        <f>E13*ČSÚ!B13/100000</f>
        <v>63.94623161962005</v>
      </c>
      <c r="G13" s="12">
        <f t="shared" si="1"/>
        <v>932327.79729247629</v>
      </c>
    </row>
    <row r="14" spans="1:7" x14ac:dyDescent="0.2">
      <c r="A14" s="15" t="s">
        <v>9</v>
      </c>
      <c r="B14" s="47">
        <v>359177.33</v>
      </c>
      <c r="C14" s="47">
        <v>29</v>
      </c>
      <c r="D14" s="12">
        <f t="shared" si="0"/>
        <v>12385.425172413794</v>
      </c>
      <c r="E14" s="12">
        <f>C14/POJ_VZP!B14*100000</f>
        <v>11.244188886864073</v>
      </c>
      <c r="F14" s="12">
        <f>E14*ČSÚ!B14/100000</f>
        <v>54.064871215264183</v>
      </c>
      <c r="G14" s="12">
        <f t="shared" si="1"/>
        <v>669616.41689284297</v>
      </c>
    </row>
    <row r="15" spans="1:7" x14ac:dyDescent="0.2">
      <c r="A15" s="15" t="s">
        <v>10</v>
      </c>
      <c r="B15" s="47">
        <v>180426.37</v>
      </c>
      <c r="C15" s="47">
        <v>14</v>
      </c>
      <c r="D15" s="12">
        <f t="shared" si="0"/>
        <v>12887.597857142857</v>
      </c>
      <c r="E15" s="12">
        <f>C15/POJ_VZP!B15*100000</f>
        <v>6.4483738582923786</v>
      </c>
      <c r="F15" s="12">
        <f>E15*ČSÚ!B15/100000</f>
        <v>25.282139386206932</v>
      </c>
      <c r="G15" s="12">
        <f t="shared" si="1"/>
        <v>325826.04537766747</v>
      </c>
    </row>
    <row r="16" spans="1:7" x14ac:dyDescent="0.2">
      <c r="A16" s="15" t="s">
        <v>11</v>
      </c>
      <c r="B16" s="47">
        <v>207357.78</v>
      </c>
      <c r="C16" s="47">
        <v>16</v>
      </c>
      <c r="D16" s="12">
        <f t="shared" si="0"/>
        <v>12959.86125</v>
      </c>
      <c r="E16" s="12">
        <f>C16/POJ_VZP!B16*100000</f>
        <v>7.7433092968107244</v>
      </c>
      <c r="F16" s="12">
        <f>E16*ČSÚ!B16/100000</f>
        <v>27.411547209988871</v>
      </c>
      <c r="G16" s="12">
        <f t="shared" si="1"/>
        <v>355249.84848928038</v>
      </c>
    </row>
    <row r="17" spans="1:7" x14ac:dyDescent="0.2">
      <c r="A17" s="15" t="s">
        <v>12</v>
      </c>
      <c r="B17" s="47">
        <v>223764.43999999997</v>
      </c>
      <c r="C17" s="47">
        <v>16</v>
      </c>
      <c r="D17" s="12">
        <f t="shared" si="0"/>
        <v>13985.277499999998</v>
      </c>
      <c r="E17" s="12">
        <f>C17/POJ_VZP!B17*100000</f>
        <v>8.5900044560648112</v>
      </c>
      <c r="F17" s="12">
        <f>E17*ČSÚ!B17/100000</f>
        <v>26.755931129639276</v>
      </c>
      <c r="G17" s="12">
        <f t="shared" si="1"/>
        <v>374189.1216188937</v>
      </c>
    </row>
    <row r="18" spans="1:7" x14ac:dyDescent="0.2">
      <c r="A18" s="15" t="s">
        <v>13</v>
      </c>
      <c r="B18" s="47">
        <v>75338.84</v>
      </c>
      <c r="C18" s="47">
        <v>11</v>
      </c>
      <c r="D18" s="12">
        <f t="shared" si="0"/>
        <v>6848.9854545454546</v>
      </c>
      <c r="E18" s="12">
        <f>C18/POJ_VZP!B18*100000</f>
        <v>5.2823665001920856</v>
      </c>
      <c r="F18" s="12">
        <f>E18*ČSÚ!B18/100000</f>
        <v>17.564793027276217</v>
      </c>
      <c r="G18" s="12">
        <f t="shared" si="1"/>
        <v>120301.01195591623</v>
      </c>
    </row>
    <row r="19" spans="1:7" x14ac:dyDescent="0.2">
      <c r="A19" s="15" t="s">
        <v>14</v>
      </c>
      <c r="B19" s="47">
        <v>1018.4</v>
      </c>
      <c r="C19" s="47">
        <v>1</v>
      </c>
      <c r="D19" s="12">
        <f t="shared" si="0"/>
        <v>1018.4</v>
      </c>
      <c r="E19" s="12">
        <f>C19/POJ_VZP!B19*100000</f>
        <v>0.50227026158235222</v>
      </c>
      <c r="F19" s="12">
        <f>E19*ČSÚ!B19/100000</f>
        <v>1.5886933941415198</v>
      </c>
      <c r="G19" s="12">
        <f t="shared" si="1"/>
        <v>1617.9253525937238</v>
      </c>
    </row>
    <row r="20" spans="1:7" x14ac:dyDescent="0.2">
      <c r="A20" s="15" t="s">
        <v>15</v>
      </c>
      <c r="B20" s="47">
        <v>23091.93</v>
      </c>
      <c r="C20" s="47">
        <v>5</v>
      </c>
      <c r="D20" s="12">
        <f t="shared" si="0"/>
        <v>4618.3860000000004</v>
      </c>
      <c r="E20" s="12">
        <f>C20/POJ_VZP!B20*100000</f>
        <v>3.038682427299523</v>
      </c>
      <c r="F20" s="12">
        <f>E20*ČSÚ!B20/100000</f>
        <v>7.7158679996353587</v>
      </c>
      <c r="G20" s="12">
        <f t="shared" si="1"/>
        <v>35634.856747363949</v>
      </c>
    </row>
    <row r="21" spans="1:7" x14ac:dyDescent="0.2">
      <c r="A21" s="15" t="s">
        <v>16</v>
      </c>
      <c r="B21" s="117">
        <f>C21*D21</f>
        <v>3933.6927272727271</v>
      </c>
      <c r="C21" s="117">
        <v>1</v>
      </c>
      <c r="D21" s="117">
        <f>AVERAGE(D18:D19)</f>
        <v>3933.6927272727271</v>
      </c>
      <c r="E21" s="12">
        <f>C21/POJ_VZP!B21*100000</f>
        <v>0.99216192082547872</v>
      </c>
      <c r="F21" s="12">
        <f>E21*ČSÚ!B21/100000</f>
        <v>1.5022075602738367</v>
      </c>
      <c r="G21" s="12">
        <f t="shared" si="1"/>
        <v>5909.2229547032985</v>
      </c>
    </row>
    <row r="22" spans="1:7" x14ac:dyDescent="0.2">
      <c r="A22" s="15" t="s">
        <v>17</v>
      </c>
      <c r="B22" s="47">
        <v>627</v>
      </c>
      <c r="C22" s="47">
        <v>1</v>
      </c>
      <c r="D22" s="12">
        <f t="shared" si="0"/>
        <v>627</v>
      </c>
      <c r="E22" s="12">
        <f>C22/POJ_VZP!B22*100000</f>
        <v>1.7027942854223781</v>
      </c>
      <c r="F22" s="12">
        <f>E22*ČSÚ!B22/100000</f>
        <v>1.4170654043285031</v>
      </c>
      <c r="G22" s="12">
        <f t="shared" si="1"/>
        <v>888.50000851397147</v>
      </c>
    </row>
    <row r="23" spans="1:7" x14ac:dyDescent="0.2">
      <c r="A23" s="15" t="s">
        <v>18</v>
      </c>
      <c r="B23" s="47">
        <v>1097.25</v>
      </c>
      <c r="C23" s="47">
        <v>1</v>
      </c>
      <c r="D23" s="12">
        <f t="shared" si="0"/>
        <v>1097.25</v>
      </c>
      <c r="E23" s="12">
        <f>C23/POJ_VZP!B23*100000</f>
        <v>2.9217553906386957</v>
      </c>
      <c r="F23" s="12">
        <f>E23*ČSÚ!B23/100000</f>
        <v>1.3300414889265473</v>
      </c>
      <c r="G23" s="12">
        <f t="shared" si="1"/>
        <v>1459.388023724654</v>
      </c>
    </row>
    <row r="24" spans="1:7" x14ac:dyDescent="0.2">
      <c r="A24" s="15" t="s">
        <v>19</v>
      </c>
      <c r="B24" s="117">
        <f t="shared" ref="B24:B26" si="2">C24*D24</f>
        <v>1097.25</v>
      </c>
      <c r="C24" s="117">
        <v>1</v>
      </c>
      <c r="D24" s="117">
        <f>D23</f>
        <v>1097.25</v>
      </c>
      <c r="E24" s="12">
        <f>C24/POJ_VZP!B24*100000</f>
        <v>10.006003602161297</v>
      </c>
      <c r="F24" s="12">
        <f>E24*ČSÚ!B24/100000</f>
        <v>1.3232439463678205</v>
      </c>
      <c r="G24" s="12">
        <f t="shared" si="1"/>
        <v>1451.9294201520911</v>
      </c>
    </row>
    <row r="25" spans="1:7" x14ac:dyDescent="0.2">
      <c r="A25" s="15" t="s">
        <v>20</v>
      </c>
      <c r="B25" s="117">
        <f t="shared" si="2"/>
        <v>1097.25</v>
      </c>
      <c r="C25" s="117">
        <v>1</v>
      </c>
      <c r="D25" s="117">
        <f t="shared" ref="D25:D26" si="3">D24</f>
        <v>1097.25</v>
      </c>
      <c r="E25" s="12">
        <f>C25/POJ_VZP!B25*100000</f>
        <v>70.126227208976161</v>
      </c>
      <c r="F25" s="12">
        <f>E25*ČSÚ!B25/100000</f>
        <v>1.3215287517531558</v>
      </c>
      <c r="G25" s="12">
        <f t="shared" si="1"/>
        <v>1450.0474228611502</v>
      </c>
    </row>
    <row r="26" spans="1:7" x14ac:dyDescent="0.2">
      <c r="A26" s="15" t="s">
        <v>21</v>
      </c>
      <c r="B26" s="117">
        <f t="shared" si="2"/>
        <v>1097.25</v>
      </c>
      <c r="C26" s="117">
        <v>1</v>
      </c>
      <c r="D26" s="117">
        <f t="shared" si="3"/>
        <v>1097.25</v>
      </c>
      <c r="E26" s="12">
        <f>C26/POJ_VZP!B26*100000</f>
        <v>2000</v>
      </c>
      <c r="F26" s="12">
        <f>E26*ČSÚ!B26/100000</f>
        <v>3.27</v>
      </c>
      <c r="G26" s="12">
        <f t="shared" si="1"/>
        <v>3588.0075000000002</v>
      </c>
    </row>
    <row r="27" spans="1:7" s="3" customFormat="1" x14ac:dyDescent="0.2">
      <c r="A27" s="16" t="s">
        <v>24</v>
      </c>
      <c r="B27" s="18">
        <f>SUM(B6:B26)</f>
        <v>2044480.3727272726</v>
      </c>
      <c r="C27" s="18">
        <f>SUM(C6:C26)</f>
        <v>177</v>
      </c>
      <c r="D27" s="18">
        <f t="shared" si="0"/>
        <v>11550.736569080636</v>
      </c>
      <c r="E27" s="18">
        <f>C27/POJ_VZP!B27*100000</f>
        <v>5.95306562699907</v>
      </c>
      <c r="F27" s="18">
        <f>SUM(F6:F26)</f>
        <v>310.70626834162749</v>
      </c>
      <c r="G27" s="18">
        <f>SUM(G6:G26)</f>
        <v>3605818.6236076481</v>
      </c>
    </row>
    <row r="28" spans="1:7" s="4" customFormat="1" x14ac:dyDescent="0.2">
      <c r="A28" s="6" t="s">
        <v>22</v>
      </c>
      <c r="B28" s="7" t="str">
        <f>B4</f>
        <v>Náklady VZP</v>
      </c>
      <c r="C28" s="7" t="str">
        <f t="shared" ref="C28:G29" si="4">C4</f>
        <v>Pacienti VZP</v>
      </c>
      <c r="D28" s="7" t="str">
        <f t="shared" si="4"/>
        <v>Náklady VZP</v>
      </c>
      <c r="E28" s="7" t="str">
        <f t="shared" si="4"/>
        <v>Prevalence</v>
      </c>
      <c r="F28" s="7" t="str">
        <f t="shared" si="4"/>
        <v>Pacienti ČR</v>
      </c>
      <c r="G28" s="7" t="str">
        <f t="shared" si="4"/>
        <v>Náklady ČR</v>
      </c>
    </row>
    <row r="29" spans="1:7" x14ac:dyDescent="0.2">
      <c r="A29" s="14" t="s">
        <v>25</v>
      </c>
      <c r="B29" s="23" t="str">
        <f t="shared" ref="B29:F29" si="5">B5</f>
        <v>PUZP (Kč)</v>
      </c>
      <c r="C29" s="23" t="str">
        <f t="shared" si="5"/>
        <v>Počet UOP</v>
      </c>
      <c r="D29" s="23" t="str">
        <f t="shared" si="5"/>
        <v>1 UOP (Kč)</v>
      </c>
      <c r="E29" s="24" t="str">
        <f t="shared" si="5"/>
        <v>na 100 tis. poj.</v>
      </c>
      <c r="F29" s="24" t="str">
        <f t="shared" si="5"/>
        <v>odhad</v>
      </c>
      <c r="G29" s="24" t="str">
        <f t="shared" si="4"/>
        <v>odhad</v>
      </c>
    </row>
    <row r="30" spans="1:7" x14ac:dyDescent="0.2">
      <c r="A30" s="15" t="s">
        <v>1</v>
      </c>
      <c r="B30" s="47"/>
      <c r="C30" s="47"/>
      <c r="D30" s="117">
        <v>0</v>
      </c>
      <c r="E30" s="12">
        <f>C30/POJ_VZP!B30*100000</f>
        <v>0</v>
      </c>
      <c r="F30" s="12">
        <f>E30*ČSÚ!B30/100000</f>
        <v>0</v>
      </c>
      <c r="G30" s="117">
        <v>0</v>
      </c>
    </row>
    <row r="31" spans="1:7" x14ac:dyDescent="0.2">
      <c r="A31" s="15" t="s">
        <v>2</v>
      </c>
      <c r="B31" s="47"/>
      <c r="C31" s="47"/>
      <c r="D31" s="117">
        <v>0</v>
      </c>
      <c r="E31" s="12">
        <f>C31/POJ_VZP!B31*100000</f>
        <v>0</v>
      </c>
      <c r="F31" s="12">
        <f>E31*ČSÚ!B31/100000</f>
        <v>0</v>
      </c>
      <c r="G31" s="117">
        <v>0</v>
      </c>
    </row>
    <row r="32" spans="1:7" x14ac:dyDescent="0.2">
      <c r="A32" s="15" t="s">
        <v>3</v>
      </c>
      <c r="B32" s="47"/>
      <c r="C32" s="47"/>
      <c r="D32" s="117">
        <v>0</v>
      </c>
      <c r="E32" s="12">
        <f>C32/POJ_VZP!B32*100000</f>
        <v>0</v>
      </c>
      <c r="F32" s="12">
        <f>E32*ČSÚ!B32/100000</f>
        <v>0</v>
      </c>
      <c r="G32" s="117">
        <v>0</v>
      </c>
    </row>
    <row r="33" spans="1:7" x14ac:dyDescent="0.2">
      <c r="A33" s="15" t="s">
        <v>4</v>
      </c>
      <c r="B33" s="47"/>
      <c r="C33" s="47"/>
      <c r="D33" s="117">
        <v>0</v>
      </c>
      <c r="E33" s="12">
        <f>C33/POJ_VZP!B33*100000</f>
        <v>0</v>
      </c>
      <c r="F33" s="12">
        <f>E33*ČSÚ!B33/100000</f>
        <v>0</v>
      </c>
      <c r="G33" s="117">
        <v>0</v>
      </c>
    </row>
    <row r="34" spans="1:7" x14ac:dyDescent="0.2">
      <c r="A34" s="15" t="s">
        <v>5</v>
      </c>
      <c r="B34" s="47">
        <v>1145.4100000000001</v>
      </c>
      <c r="C34" s="47">
        <v>1</v>
      </c>
      <c r="D34" s="12">
        <f t="shared" ref="D34:D51" si="6">IFERROR(B34/C34,"")</f>
        <v>1145.4100000000001</v>
      </c>
      <c r="E34" s="12">
        <f>C34/POJ_VZP!B34*100000</f>
        <v>0.76849183477425553</v>
      </c>
      <c r="F34" s="12">
        <f>E34*ČSÚ!B34/100000</f>
        <v>1.917963496637848</v>
      </c>
      <c r="G34" s="12">
        <f t="shared" ref="G34:G50" si="7">F34*D34</f>
        <v>2196.8545686839575</v>
      </c>
    </row>
    <row r="35" spans="1:7" x14ac:dyDescent="0.2">
      <c r="A35" s="15" t="s">
        <v>6</v>
      </c>
      <c r="B35" s="47">
        <v>38920.979999999996</v>
      </c>
      <c r="C35" s="47">
        <v>4</v>
      </c>
      <c r="D35" s="12">
        <f t="shared" si="6"/>
        <v>9730.244999999999</v>
      </c>
      <c r="E35" s="12">
        <f>C35/POJ_VZP!B35*100000</f>
        <v>2.2865505099007639</v>
      </c>
      <c r="F35" s="12">
        <f>E35*ČSÚ!B35/100000</f>
        <v>7.505144738647278</v>
      </c>
      <c r="G35" s="12">
        <f t="shared" si="7"/>
        <v>73026.897067498983</v>
      </c>
    </row>
    <row r="36" spans="1:7" x14ac:dyDescent="0.2">
      <c r="A36" s="15" t="s">
        <v>7</v>
      </c>
      <c r="B36" s="47">
        <v>78485.739999999991</v>
      </c>
      <c r="C36" s="47">
        <v>14</v>
      </c>
      <c r="D36" s="12">
        <f t="shared" si="6"/>
        <v>5606.1242857142852</v>
      </c>
      <c r="E36" s="12">
        <f>C36/POJ_VZP!B36*100000</f>
        <v>7.6350448558885278</v>
      </c>
      <c r="F36" s="12">
        <f>E36*ČSÚ!B36/100000</f>
        <v>26.811796144302349</v>
      </c>
      <c r="G36" s="12">
        <f t="shared" si="7"/>
        <v>150310.26150819403</v>
      </c>
    </row>
    <row r="37" spans="1:7" x14ac:dyDescent="0.2">
      <c r="A37" s="15" t="s">
        <v>8</v>
      </c>
      <c r="B37" s="47">
        <v>155179.13</v>
      </c>
      <c r="C37" s="47">
        <v>16</v>
      </c>
      <c r="D37" s="12">
        <f t="shared" si="6"/>
        <v>9698.6956250000003</v>
      </c>
      <c r="E37" s="12">
        <f>C37/POJ_VZP!B37*100000</f>
        <v>8.2395229316222593</v>
      </c>
      <c r="F37" s="12">
        <f>E37*ČSÚ!B37/100000</f>
        <v>32.004655330456373</v>
      </c>
      <c r="G37" s="12">
        <f t="shared" si="7"/>
        <v>310403.41063313017</v>
      </c>
    </row>
    <row r="38" spans="1:7" x14ac:dyDescent="0.2">
      <c r="A38" s="15" t="s">
        <v>9</v>
      </c>
      <c r="B38" s="47">
        <v>377503.94999999995</v>
      </c>
      <c r="C38" s="47">
        <v>28</v>
      </c>
      <c r="D38" s="12">
        <f t="shared" si="6"/>
        <v>13482.283928571427</v>
      </c>
      <c r="E38" s="12">
        <f>C38/POJ_VZP!B38*100000</f>
        <v>12.524265764919532</v>
      </c>
      <c r="F38" s="12">
        <f>E38*ČSÚ!B38/100000</f>
        <v>57.026050472791034</v>
      </c>
      <c r="G38" s="12">
        <f t="shared" si="7"/>
        <v>768841.40379921359</v>
      </c>
    </row>
    <row r="39" spans="1:7" x14ac:dyDescent="0.2">
      <c r="A39" s="15" t="s">
        <v>10</v>
      </c>
      <c r="B39" s="47">
        <v>278089.72000000003</v>
      </c>
      <c r="C39" s="47">
        <v>26</v>
      </c>
      <c r="D39" s="12">
        <f t="shared" si="6"/>
        <v>10695.758461538462</v>
      </c>
      <c r="E39" s="12">
        <f>C39/POJ_VZP!B39*100000</f>
        <v>13.796397017855721</v>
      </c>
      <c r="F39" s="12">
        <f>E39*ČSÚ!B39/100000</f>
        <v>51.320182536945154</v>
      </c>
      <c r="G39" s="12">
        <f t="shared" si="7"/>
        <v>548908.27661722957</v>
      </c>
    </row>
    <row r="40" spans="1:7" x14ac:dyDescent="0.2">
      <c r="A40" s="15" t="s">
        <v>11</v>
      </c>
      <c r="B40" s="47">
        <v>243432.75</v>
      </c>
      <c r="C40" s="47">
        <v>13</v>
      </c>
      <c r="D40" s="12">
        <f t="shared" si="6"/>
        <v>18725.596153846152</v>
      </c>
      <c r="E40" s="12">
        <f>C40/POJ_VZP!B40*100000</f>
        <v>7.1067765848111781</v>
      </c>
      <c r="F40" s="12">
        <f>E40*ČSÚ!B40/100000</f>
        <v>24.3061708687761</v>
      </c>
      <c r="G40" s="12">
        <f t="shared" si="7"/>
        <v>455147.53973508114</v>
      </c>
    </row>
    <row r="41" spans="1:7" x14ac:dyDescent="0.2">
      <c r="A41" s="15" t="s">
        <v>12</v>
      </c>
      <c r="B41" s="47">
        <v>178238.93999999997</v>
      </c>
      <c r="C41" s="47">
        <v>14</v>
      </c>
      <c r="D41" s="12">
        <f t="shared" si="6"/>
        <v>12731.352857142856</v>
      </c>
      <c r="E41" s="12">
        <f>C41/POJ_VZP!B41*100000</f>
        <v>8.1502913729165822</v>
      </c>
      <c r="F41" s="12">
        <f>E41*ČSÚ!B41/100000</f>
        <v>25.391213985899999</v>
      </c>
      <c r="G41" s="12">
        <f t="shared" si="7"/>
        <v>323264.50472571357</v>
      </c>
    </row>
    <row r="42" spans="1:7" x14ac:dyDescent="0.2">
      <c r="A42" s="15" t="s">
        <v>13</v>
      </c>
      <c r="B42" s="47">
        <v>104696.31</v>
      </c>
      <c r="C42" s="47">
        <v>9</v>
      </c>
      <c r="D42" s="12">
        <f t="shared" si="6"/>
        <v>11632.923333333332</v>
      </c>
      <c r="E42" s="12">
        <f>C42/POJ_VZP!B42*100000</f>
        <v>4.3389595175077016</v>
      </c>
      <c r="F42" s="12">
        <f>E42*ČSÚ!B42/100000</f>
        <v>15.457391417538075</v>
      </c>
      <c r="G42" s="12">
        <f t="shared" si="7"/>
        <v>179814.64929354505</v>
      </c>
    </row>
    <row r="43" spans="1:7" x14ac:dyDescent="0.2">
      <c r="A43" s="15" t="s">
        <v>14</v>
      </c>
      <c r="B43" s="47">
        <v>66621.7</v>
      </c>
      <c r="C43" s="47">
        <v>6</v>
      </c>
      <c r="D43" s="12">
        <f t="shared" si="6"/>
        <v>11103.616666666667</v>
      </c>
      <c r="E43" s="12">
        <f>C43/POJ_VZP!B43*100000</f>
        <v>2.7559977400818534</v>
      </c>
      <c r="F43" s="12">
        <f>E43*ČSÚ!B43/100000</f>
        <v>10.085367029999036</v>
      </c>
      <c r="G43" s="12">
        <f t="shared" si="7"/>
        <v>111984.04944374779</v>
      </c>
    </row>
    <row r="44" spans="1:7" x14ac:dyDescent="0.2">
      <c r="A44" s="15" t="s">
        <v>15</v>
      </c>
      <c r="B44" s="47">
        <v>42807.810000000005</v>
      </c>
      <c r="C44" s="47">
        <v>5</v>
      </c>
      <c r="D44" s="12">
        <f t="shared" si="6"/>
        <v>8561.5620000000017</v>
      </c>
      <c r="E44" s="12">
        <f>C44/POJ_VZP!B44*100000</f>
        <v>2.430251774083795</v>
      </c>
      <c r="F44" s="12">
        <f>E44*ČSÚ!B44/100000</f>
        <v>7.9188660445222121</v>
      </c>
      <c r="G44" s="12">
        <f t="shared" si="7"/>
        <v>67797.862609871692</v>
      </c>
    </row>
    <row r="45" spans="1:7" x14ac:dyDescent="0.2">
      <c r="A45" s="15" t="s">
        <v>16</v>
      </c>
      <c r="B45" s="47">
        <v>21004.28</v>
      </c>
      <c r="C45" s="47">
        <v>4</v>
      </c>
      <c r="D45" s="12">
        <f t="shared" si="6"/>
        <v>5251.07</v>
      </c>
      <c r="E45" s="12">
        <f>C45/POJ_VZP!B45*100000</f>
        <v>2.7149751240404258</v>
      </c>
      <c r="F45" s="12">
        <f>E45*ČSÚ!B45/100000</f>
        <v>5.9679497186607033</v>
      </c>
      <c r="G45" s="12">
        <f t="shared" si="7"/>
        <v>31338.121729167658</v>
      </c>
    </row>
    <row r="46" spans="1:7" x14ac:dyDescent="0.2">
      <c r="A46" s="15" t="s">
        <v>17</v>
      </c>
      <c r="B46" s="47">
        <v>1693.5600000000002</v>
      </c>
      <c r="C46" s="47">
        <v>2</v>
      </c>
      <c r="D46" s="12">
        <f t="shared" si="6"/>
        <v>846.78000000000009</v>
      </c>
      <c r="E46" s="12">
        <f>C46/POJ_VZP!B46*100000</f>
        <v>1.8645063253377085</v>
      </c>
      <c r="F46" s="12">
        <f>E46*ČSÚ!B46/100000</f>
        <v>2.6971575601070223</v>
      </c>
      <c r="G46" s="12">
        <f t="shared" si="7"/>
        <v>2283.8990787474245</v>
      </c>
    </row>
    <row r="47" spans="1:7" x14ac:dyDescent="0.2">
      <c r="A47" s="15" t="s">
        <v>18</v>
      </c>
      <c r="B47" s="47">
        <v>7554.4</v>
      </c>
      <c r="C47" s="47">
        <v>2</v>
      </c>
      <c r="D47" s="12">
        <f t="shared" si="6"/>
        <v>3777.2</v>
      </c>
      <c r="E47" s="12">
        <f>C47/POJ_VZP!B47*100000</f>
        <v>2.6715823782426331</v>
      </c>
      <c r="F47" s="12">
        <f>E47*ČSÚ!B47/100000</f>
        <v>2.5784376586252038</v>
      </c>
      <c r="G47" s="12">
        <f t="shared" si="7"/>
        <v>9739.2747241591187</v>
      </c>
    </row>
    <row r="48" spans="1:7" x14ac:dyDescent="0.2">
      <c r="A48" s="15" t="s">
        <v>19</v>
      </c>
      <c r="B48" s="47">
        <v>1567.5</v>
      </c>
      <c r="C48" s="47">
        <v>2</v>
      </c>
      <c r="D48" s="12">
        <f t="shared" si="6"/>
        <v>783.75</v>
      </c>
      <c r="E48" s="12">
        <f>C48/POJ_VZP!B48*100000</f>
        <v>6.671781699302799</v>
      </c>
      <c r="F48" s="12">
        <f>E48*ČSÚ!B48/100000</f>
        <v>2.4904093138072523</v>
      </c>
      <c r="G48" s="12">
        <f t="shared" si="7"/>
        <v>1951.858299696434</v>
      </c>
    </row>
    <row r="49" spans="1:24" x14ac:dyDescent="0.2">
      <c r="A49" s="15" t="s">
        <v>20</v>
      </c>
      <c r="B49" s="117">
        <f t="shared" ref="B49:B50" si="8">C49*D49</f>
        <v>783.75</v>
      </c>
      <c r="C49" s="117">
        <v>1</v>
      </c>
      <c r="D49" s="117">
        <f>D48</f>
        <v>783.75</v>
      </c>
      <c r="E49" s="12">
        <f>C49/POJ_VZP!B49*100000</f>
        <v>16.772895001677288</v>
      </c>
      <c r="F49" s="12">
        <f>E49*ČSÚ!B49/100000</f>
        <v>1.2032874874203288</v>
      </c>
      <c r="G49" s="12">
        <f t="shared" si="7"/>
        <v>943.07656826568268</v>
      </c>
    </row>
    <row r="50" spans="1:24" x14ac:dyDescent="0.2">
      <c r="A50" s="15" t="s">
        <v>21</v>
      </c>
      <c r="B50" s="117">
        <f t="shared" si="8"/>
        <v>783.75</v>
      </c>
      <c r="C50" s="117">
        <v>1</v>
      </c>
      <c r="D50" s="117">
        <f t="shared" ref="D50" si="9">D49</f>
        <v>783.75</v>
      </c>
      <c r="E50" s="12">
        <f>C50/POJ_VZP!B50*100000</f>
        <v>273.22404371584702</v>
      </c>
      <c r="F50" s="12">
        <f>E50*ČSÚ!B50/100000</f>
        <v>1.3032786885245902</v>
      </c>
      <c r="G50" s="12">
        <f t="shared" si="7"/>
        <v>1021.4446721311475</v>
      </c>
    </row>
    <row r="51" spans="1:24" s="3" customFormat="1" x14ac:dyDescent="0.2">
      <c r="A51" s="16" t="s">
        <v>24</v>
      </c>
      <c r="B51" s="18">
        <f>SUM(B30:B50)</f>
        <v>1598509.68</v>
      </c>
      <c r="C51" s="18">
        <f>SUM(C30:C50)</f>
        <v>148</v>
      </c>
      <c r="D51" s="18">
        <f t="shared" si="6"/>
        <v>10800.74108108108</v>
      </c>
      <c r="E51" s="18">
        <f>C51/POJ_VZP!B51*100000</f>
        <v>4.9987351173638839</v>
      </c>
      <c r="F51" s="18">
        <f>SUM(F30:F50)</f>
        <v>275.98532249366059</v>
      </c>
      <c r="G51" s="18">
        <f>SUM(G30:G50)</f>
        <v>3038973.3850740767</v>
      </c>
    </row>
    <row r="53" spans="1:24" ht="14.25" x14ac:dyDescent="0.2">
      <c r="A53" s="5" t="s">
        <v>44</v>
      </c>
    </row>
    <row r="54" spans="1:24" x14ac:dyDescent="0.2">
      <c r="A54" s="6" t="s">
        <v>22</v>
      </c>
      <c r="B54" s="7">
        <v>2018</v>
      </c>
      <c r="C54" s="7">
        <v>2019</v>
      </c>
      <c r="D54" s="7">
        <v>2020</v>
      </c>
      <c r="E54" s="7">
        <v>2021</v>
      </c>
      <c r="F54" s="7">
        <v>2022</v>
      </c>
      <c r="G54" s="7">
        <v>2023</v>
      </c>
      <c r="H54" s="7">
        <v>2024</v>
      </c>
      <c r="I54" s="7">
        <v>2025</v>
      </c>
      <c r="J54" s="7">
        <v>2026</v>
      </c>
      <c r="K54" s="7">
        <v>2027</v>
      </c>
      <c r="L54" s="7">
        <v>2028</v>
      </c>
      <c r="M54" s="7">
        <v>2029</v>
      </c>
      <c r="N54" s="7">
        <v>2030</v>
      </c>
      <c r="O54" s="7">
        <v>2031</v>
      </c>
      <c r="P54" s="7">
        <v>2032</v>
      </c>
      <c r="Q54" s="7">
        <v>2033</v>
      </c>
      <c r="R54" s="7">
        <v>2034</v>
      </c>
      <c r="S54" s="7">
        <v>2035</v>
      </c>
      <c r="T54" s="7">
        <v>2036</v>
      </c>
      <c r="U54" s="7">
        <v>2037</v>
      </c>
      <c r="V54" s="7">
        <v>2038</v>
      </c>
      <c r="W54" s="7">
        <v>2039</v>
      </c>
      <c r="X54" s="7">
        <v>2040</v>
      </c>
    </row>
    <row r="55" spans="1:24" x14ac:dyDescent="0.2">
      <c r="A55" s="14" t="s">
        <v>23</v>
      </c>
      <c r="B55" s="2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15" t="s">
        <v>1</v>
      </c>
      <c r="B56" s="59">
        <f>F6</f>
        <v>0</v>
      </c>
      <c r="C56" s="60">
        <f>B56*ČSÚ!C56</f>
        <v>0</v>
      </c>
      <c r="D56" s="60">
        <f>C56*ČSÚ!D56</f>
        <v>0</v>
      </c>
      <c r="E56" s="60">
        <f>D56*ČSÚ!E56</f>
        <v>0</v>
      </c>
      <c r="F56" s="60">
        <f>E56*ČSÚ!F56</f>
        <v>0</v>
      </c>
      <c r="G56" s="60">
        <f>F56*ČSÚ!G56</f>
        <v>0</v>
      </c>
      <c r="H56" s="60">
        <f>G56*ČSÚ!H56</f>
        <v>0</v>
      </c>
      <c r="I56" s="60">
        <f>H56*ČSÚ!I56</f>
        <v>0</v>
      </c>
      <c r="J56" s="60">
        <f>I56*ČSÚ!J56</f>
        <v>0</v>
      </c>
      <c r="K56" s="60">
        <f>J56*ČSÚ!K56</f>
        <v>0</v>
      </c>
      <c r="L56" s="60">
        <f>K56*ČSÚ!L56</f>
        <v>0</v>
      </c>
      <c r="M56" s="60">
        <f>L56*ČSÚ!M56</f>
        <v>0</v>
      </c>
      <c r="N56" s="60">
        <f>M56*ČSÚ!N56</f>
        <v>0</v>
      </c>
      <c r="O56" s="60">
        <f>N56*ČSÚ!O56</f>
        <v>0</v>
      </c>
      <c r="P56" s="60">
        <f>O56*ČSÚ!P56</f>
        <v>0</v>
      </c>
      <c r="Q56" s="60">
        <f>P56*ČSÚ!Q56</f>
        <v>0</v>
      </c>
      <c r="R56" s="60">
        <f>Q56*ČSÚ!R56</f>
        <v>0</v>
      </c>
      <c r="S56" s="60">
        <f>R56*ČSÚ!S56</f>
        <v>0</v>
      </c>
      <c r="T56" s="60">
        <f>S56*ČSÚ!T56</f>
        <v>0</v>
      </c>
      <c r="U56" s="60">
        <f>T56*ČSÚ!U56</f>
        <v>0</v>
      </c>
      <c r="V56" s="60">
        <f>U56*ČSÚ!V56</f>
        <v>0</v>
      </c>
      <c r="W56" s="60">
        <f>V56*ČSÚ!W56</f>
        <v>0</v>
      </c>
      <c r="X56" s="61">
        <f>W56*ČSÚ!X56</f>
        <v>0</v>
      </c>
    </row>
    <row r="57" spans="1:24" x14ac:dyDescent="0.2">
      <c r="A57" s="15" t="s">
        <v>2</v>
      </c>
      <c r="B57" s="62">
        <f t="shared" ref="B57:B76" si="10">F7</f>
        <v>0</v>
      </c>
      <c r="C57" s="11">
        <f>B57*ČSÚ!C57</f>
        <v>0</v>
      </c>
      <c r="D57" s="11">
        <f>C57*ČSÚ!D57</f>
        <v>0</v>
      </c>
      <c r="E57" s="11">
        <f>D57*ČSÚ!E57</f>
        <v>0</v>
      </c>
      <c r="F57" s="11">
        <f>E57*ČSÚ!F57</f>
        <v>0</v>
      </c>
      <c r="G57" s="11">
        <f>F57*ČSÚ!G57</f>
        <v>0</v>
      </c>
      <c r="H57" s="11">
        <f>G57*ČSÚ!H57</f>
        <v>0</v>
      </c>
      <c r="I57" s="11">
        <f>H57*ČSÚ!I57</f>
        <v>0</v>
      </c>
      <c r="J57" s="11">
        <f>I57*ČSÚ!J57</f>
        <v>0</v>
      </c>
      <c r="K57" s="11">
        <f>J57*ČSÚ!K57</f>
        <v>0</v>
      </c>
      <c r="L57" s="11">
        <f>K57*ČSÚ!L57</f>
        <v>0</v>
      </c>
      <c r="M57" s="11">
        <f>L57*ČSÚ!M57</f>
        <v>0</v>
      </c>
      <c r="N57" s="11">
        <f>M57*ČSÚ!N57</f>
        <v>0</v>
      </c>
      <c r="O57" s="11">
        <f>N57*ČSÚ!O57</f>
        <v>0</v>
      </c>
      <c r="P57" s="11">
        <f>O57*ČSÚ!P57</f>
        <v>0</v>
      </c>
      <c r="Q57" s="11">
        <f>P57*ČSÚ!Q57</f>
        <v>0</v>
      </c>
      <c r="R57" s="11">
        <f>Q57*ČSÚ!R57</f>
        <v>0</v>
      </c>
      <c r="S57" s="11">
        <f>R57*ČSÚ!S57</f>
        <v>0</v>
      </c>
      <c r="T57" s="11">
        <f>S57*ČSÚ!T57</f>
        <v>0</v>
      </c>
      <c r="U57" s="11">
        <f>T57*ČSÚ!U57</f>
        <v>0</v>
      </c>
      <c r="V57" s="11">
        <f>U57*ČSÚ!V57</f>
        <v>0</v>
      </c>
      <c r="W57" s="11">
        <f>V57*ČSÚ!W57</f>
        <v>0</v>
      </c>
      <c r="X57" s="12">
        <f>W57*ČSÚ!X57</f>
        <v>0</v>
      </c>
    </row>
    <row r="58" spans="1:24" x14ac:dyDescent="0.2">
      <c r="A58" s="15" t="s">
        <v>3</v>
      </c>
      <c r="B58" s="62">
        <f t="shared" si="10"/>
        <v>0</v>
      </c>
      <c r="C58" s="11">
        <f>B58*ČSÚ!C58</f>
        <v>0</v>
      </c>
      <c r="D58" s="11">
        <f>C58*ČSÚ!D58</f>
        <v>0</v>
      </c>
      <c r="E58" s="11">
        <f>D58*ČSÚ!E58</f>
        <v>0</v>
      </c>
      <c r="F58" s="11">
        <f>E58*ČSÚ!F58</f>
        <v>0</v>
      </c>
      <c r="G58" s="11">
        <f>F58*ČSÚ!G58</f>
        <v>0</v>
      </c>
      <c r="H58" s="11">
        <f>G58*ČSÚ!H58</f>
        <v>0</v>
      </c>
      <c r="I58" s="11">
        <f>H58*ČSÚ!I58</f>
        <v>0</v>
      </c>
      <c r="J58" s="11">
        <f>I58*ČSÚ!J58</f>
        <v>0</v>
      </c>
      <c r="K58" s="11">
        <f>J58*ČSÚ!K58</f>
        <v>0</v>
      </c>
      <c r="L58" s="11">
        <f>K58*ČSÚ!L58</f>
        <v>0</v>
      </c>
      <c r="M58" s="11">
        <f>L58*ČSÚ!M58</f>
        <v>0</v>
      </c>
      <c r="N58" s="11">
        <f>M58*ČSÚ!N58</f>
        <v>0</v>
      </c>
      <c r="O58" s="11">
        <f>N58*ČSÚ!O58</f>
        <v>0</v>
      </c>
      <c r="P58" s="11">
        <f>O58*ČSÚ!P58</f>
        <v>0</v>
      </c>
      <c r="Q58" s="11">
        <f>P58*ČSÚ!Q58</f>
        <v>0</v>
      </c>
      <c r="R58" s="11">
        <f>Q58*ČSÚ!R58</f>
        <v>0</v>
      </c>
      <c r="S58" s="11">
        <f>R58*ČSÚ!S58</f>
        <v>0</v>
      </c>
      <c r="T58" s="11">
        <f>S58*ČSÚ!T58</f>
        <v>0</v>
      </c>
      <c r="U58" s="11">
        <f>T58*ČSÚ!U58</f>
        <v>0</v>
      </c>
      <c r="V58" s="11">
        <f>U58*ČSÚ!V58</f>
        <v>0</v>
      </c>
      <c r="W58" s="11">
        <f>V58*ČSÚ!W58</f>
        <v>0</v>
      </c>
      <c r="X58" s="12">
        <f>W58*ČSÚ!X58</f>
        <v>0</v>
      </c>
    </row>
    <row r="59" spans="1:24" x14ac:dyDescent="0.2">
      <c r="A59" s="15" t="s">
        <v>4</v>
      </c>
      <c r="B59" s="62">
        <f t="shared" si="10"/>
        <v>2.0409450164480711</v>
      </c>
      <c r="C59" s="11">
        <f>B59*ČSÚ!C59</f>
        <v>2.0723287905327465</v>
      </c>
      <c r="D59" s="11">
        <f>C59*ČSÚ!D59</f>
        <v>2.1166915879864998</v>
      </c>
      <c r="E59" s="11">
        <f>D59*ČSÚ!E59</f>
        <v>2.1806938095441537</v>
      </c>
      <c r="F59" s="11">
        <f>E59*ČSÚ!F59</f>
        <v>2.2744649036612983</v>
      </c>
      <c r="G59" s="11">
        <f>F59*ČSÚ!G59</f>
        <v>2.3918357756226776</v>
      </c>
      <c r="H59" s="11">
        <f>G59*ČSÚ!H59</f>
        <v>2.5047507155978987</v>
      </c>
      <c r="I59" s="11">
        <f>H59*ČSÚ!I59</f>
        <v>2.5931430768573511</v>
      </c>
      <c r="J59" s="11">
        <f>I59*ČSÚ!J59</f>
        <v>2.6339898321015092</v>
      </c>
      <c r="K59" s="11">
        <f>J59*ČSÚ!K59</f>
        <v>2.6197291408553007</v>
      </c>
      <c r="L59" s="11">
        <f>K59*ČSÚ!L59</f>
        <v>2.574388003588671</v>
      </c>
      <c r="M59" s="11">
        <f>L59*ČSÚ!M59</f>
        <v>2.5274832315119418</v>
      </c>
      <c r="N59" s="11">
        <f>M59*ČSÚ!N59</f>
        <v>2.4941470500277703</v>
      </c>
      <c r="O59" s="11">
        <f>N59*ČSÚ!O59</f>
        <v>2.4901268851198366</v>
      </c>
      <c r="P59" s="11">
        <f>O59*ČSÚ!P59</f>
        <v>2.5153971034305984</v>
      </c>
      <c r="Q59" s="11">
        <f>P59*ČSÚ!Q59</f>
        <v>2.5430725851241092</v>
      </c>
      <c r="R59" s="11">
        <f>Q59*ČSÚ!R59</f>
        <v>2.5595420173452395</v>
      </c>
      <c r="S59" s="11">
        <f>R59*ČSÚ!S59</f>
        <v>2.559853889862008</v>
      </c>
      <c r="T59" s="11">
        <f>S59*ČSÚ!T59</f>
        <v>2.5461784936130227</v>
      </c>
      <c r="U59" s="11">
        <f>T59*ČSÚ!U59</f>
        <v>2.5166275045926443</v>
      </c>
      <c r="V59" s="11">
        <f>U59*ČSÚ!V59</f>
        <v>2.4772717563122155</v>
      </c>
      <c r="W59" s="11">
        <f>V59*ČSÚ!W59</f>
        <v>2.4352373221685832</v>
      </c>
      <c r="X59" s="12">
        <f>W59*ČSÚ!X59</f>
        <v>2.3931217157260662</v>
      </c>
    </row>
    <row r="60" spans="1:24" x14ac:dyDescent="0.2">
      <c r="A60" s="15" t="s">
        <v>5</v>
      </c>
      <c r="B60" s="62">
        <f t="shared" si="10"/>
        <v>11.047444716926773</v>
      </c>
      <c r="C60" s="11">
        <f>B60*ČSÚ!C60</f>
        <v>10.590529326203507</v>
      </c>
      <c r="D60" s="11">
        <f>C60*ČSÚ!D60</f>
        <v>10.369671077132796</v>
      </c>
      <c r="E60" s="11">
        <f>D60*ČSÚ!E60</f>
        <v>10.331663305530764</v>
      </c>
      <c r="F60" s="11">
        <f>E60*ČSÚ!F60</f>
        <v>10.365897704355888</v>
      </c>
      <c r="G60" s="11">
        <f>F60*ČSÚ!G60</f>
        <v>10.432911961661967</v>
      </c>
      <c r="H60" s="11">
        <f>G60*ČSÚ!H60</f>
        <v>10.570524126397444</v>
      </c>
      <c r="I60" s="11">
        <f>H60*ČSÚ!I60</f>
        <v>10.789506229227124</v>
      </c>
      <c r="J60" s="11">
        <f>I60*ČSÚ!J60</f>
        <v>11.104445834182398</v>
      </c>
      <c r="K60" s="11">
        <f>J60*ČSÚ!K60</f>
        <v>11.565872408002077</v>
      </c>
      <c r="L60" s="11">
        <f>K60*ČSÚ!L60</f>
        <v>12.143535727586375</v>
      </c>
      <c r="M60" s="11">
        <f>L60*ČSÚ!M60</f>
        <v>12.699212299649362</v>
      </c>
      <c r="N60" s="11">
        <f>M60*ČSÚ!N60</f>
        <v>13.134140942851319</v>
      </c>
      <c r="O60" s="11">
        <f>N60*ČSÚ!O60</f>
        <v>13.33493075123144</v>
      </c>
      <c r="P60" s="11">
        <f>O60*ČSÚ!P60</f>
        <v>13.26439608468657</v>
      </c>
      <c r="Q60" s="11">
        <f>P60*ČSÚ!Q60</f>
        <v>13.04092387905532</v>
      </c>
      <c r="R60" s="11">
        <f>Q60*ČSÚ!R60</f>
        <v>12.809799526396041</v>
      </c>
      <c r="S60" s="11">
        <f>R60*ČSÚ!S60</f>
        <v>12.645415387209882</v>
      </c>
      <c r="T60" s="11">
        <f>S60*ČSÚ!T60</f>
        <v>12.625346946519292</v>
      </c>
      <c r="U60" s="11">
        <f>T60*ČSÚ!U60</f>
        <v>12.749488802850054</v>
      </c>
      <c r="V60" s="11">
        <f>U60*ČSÚ!V60</f>
        <v>12.88543562429293</v>
      </c>
      <c r="W60" s="11">
        <f>V60*ČSÚ!W60</f>
        <v>12.966194233836683</v>
      </c>
      <c r="X60" s="12">
        <f>W60*ČSÚ!X60</f>
        <v>12.967332569758208</v>
      </c>
    </row>
    <row r="61" spans="1:24" x14ac:dyDescent="0.2">
      <c r="A61" s="15" t="s">
        <v>6</v>
      </c>
      <c r="B61" s="62">
        <f t="shared" si="10"/>
        <v>22.850597051421818</v>
      </c>
      <c r="C61" s="11">
        <f>B61*ČSÚ!C61</f>
        <v>22.400029546913366</v>
      </c>
      <c r="D61" s="11">
        <f>C61*ČSÚ!D61</f>
        <v>21.529590214877381</v>
      </c>
      <c r="E61" s="11">
        <f>D61*ČSÚ!E61</f>
        <v>20.39169782677358</v>
      </c>
      <c r="F61" s="11">
        <f>E61*ČSÚ!F61</f>
        <v>19.288739569430152</v>
      </c>
      <c r="G61" s="11">
        <f>F61*ČSÚ!G61</f>
        <v>18.320021090382991</v>
      </c>
      <c r="H61" s="11">
        <f>G61*ČSÚ!H61</f>
        <v>17.564251800833429</v>
      </c>
      <c r="I61" s="11">
        <f>H61*ČSÚ!I61</f>
        <v>17.215440299952114</v>
      </c>
      <c r="J61" s="11">
        <f>I61*ČSÚ!J61</f>
        <v>17.154545639792563</v>
      </c>
      <c r="K61" s="11">
        <f>J61*ČSÚ!K61</f>
        <v>17.206731601952139</v>
      </c>
      <c r="L61" s="11">
        <f>K61*ČSÚ!L61</f>
        <v>17.310275703267486</v>
      </c>
      <c r="M61" s="11">
        <f>L61*ČSÚ!M61</f>
        <v>17.524350732050255</v>
      </c>
      <c r="N61" s="11">
        <f>M61*ČSÚ!N61</f>
        <v>17.865844277577974</v>
      </c>
      <c r="O61" s="11">
        <f>N61*ČSÚ!O61</f>
        <v>18.357736706436139</v>
      </c>
      <c r="P61" s="11">
        <f>O61*ČSÚ!P61</f>
        <v>19.079134784867911</v>
      </c>
      <c r="Q61" s="11">
        <f>P61*ČSÚ!Q61</f>
        <v>19.98272014997606</v>
      </c>
      <c r="R61" s="11">
        <f>Q61*ČSÚ!R61</f>
        <v>20.85190119104627</v>
      </c>
      <c r="S61" s="11">
        <f>R61*ČSÚ!S61</f>
        <v>21.531908119288023</v>
      </c>
      <c r="T61" s="11">
        <f>S61*ČSÚ!T61</f>
        <v>21.844990779325315</v>
      </c>
      <c r="U61" s="11">
        <f>T61*ČSÚ!U61</f>
        <v>21.732804205850293</v>
      </c>
      <c r="V61" s="11">
        <f>U61*ČSÚ!V61</f>
        <v>21.38091320339484</v>
      </c>
      <c r="W61" s="11">
        <f>V61*ČSÚ!W61</f>
        <v>21.017002210924211</v>
      </c>
      <c r="X61" s="12">
        <f>W61*ČSÚ!X61</f>
        <v>20.757728046133945</v>
      </c>
    </row>
    <row r="62" spans="1:24" x14ac:dyDescent="0.2">
      <c r="A62" s="15" t="s">
        <v>7</v>
      </c>
      <c r="B62" s="62">
        <f t="shared" si="10"/>
        <v>40.273119423408559</v>
      </c>
      <c r="C62" s="11">
        <f>B62*ČSÚ!C62</f>
        <v>40.045535915123338</v>
      </c>
      <c r="D62" s="11">
        <f>C62*ČSÚ!D62</f>
        <v>39.654230242933188</v>
      </c>
      <c r="E62" s="11">
        <f>D62*ČSÚ!E62</f>
        <v>39.409670934243074</v>
      </c>
      <c r="F62" s="11">
        <f>E62*ČSÚ!F62</f>
        <v>39.079370360650813</v>
      </c>
      <c r="G62" s="11">
        <f>F62*ČSÚ!G62</f>
        <v>38.560449782559786</v>
      </c>
      <c r="H62" s="11">
        <f>G62*ČSÚ!H62</f>
        <v>37.751485528979522</v>
      </c>
      <c r="I62" s="11">
        <f>H62*ČSÚ!I62</f>
        <v>36.371164336057575</v>
      </c>
      <c r="J62" s="11">
        <f>I62*ČSÚ!J62</f>
        <v>34.523927794856405</v>
      </c>
      <c r="K62" s="11">
        <f>J62*ČSÚ!K62</f>
        <v>32.732953906425728</v>
      </c>
      <c r="L62" s="11">
        <f>K62*ČSÚ!L62</f>
        <v>31.159863068906045</v>
      </c>
      <c r="M62" s="11">
        <f>L62*ČSÚ!M62</f>
        <v>29.931839056759387</v>
      </c>
      <c r="N62" s="11">
        <f>M62*ČSÚ!N62</f>
        <v>29.363715603209112</v>
      </c>
      <c r="O62" s="11">
        <f>N62*ČSÚ!O62</f>
        <v>29.262561389367921</v>
      </c>
      <c r="P62" s="11">
        <f>O62*ČSÚ!P62</f>
        <v>29.344638037039815</v>
      </c>
      <c r="Q62" s="11">
        <f>P62*ČSÚ!Q62</f>
        <v>29.510138618130018</v>
      </c>
      <c r="R62" s="11">
        <f>Q62*ČSÚ!R62</f>
        <v>29.855097660643327</v>
      </c>
      <c r="S62" s="11">
        <f>R62*ČSÚ!S62</f>
        <v>30.406784228087279</v>
      </c>
      <c r="T62" s="11">
        <f>S62*ČSÚ!T62</f>
        <v>31.202545081352628</v>
      </c>
      <c r="U62" s="11">
        <f>T62*ČSÚ!U62</f>
        <v>32.370965172077682</v>
      </c>
      <c r="V62" s="11">
        <f>U62*ČSÚ!V62</f>
        <v>33.835195321286655</v>
      </c>
      <c r="W62" s="11">
        <f>V62*ČSÚ!W62</f>
        <v>35.24354005773413</v>
      </c>
      <c r="X62" s="12">
        <f>W62*ČSÚ!X62</f>
        <v>36.34470364399791</v>
      </c>
    </row>
    <row r="63" spans="1:24" x14ac:dyDescent="0.2">
      <c r="A63" s="15" t="s">
        <v>8</v>
      </c>
      <c r="B63" s="62">
        <f t="shared" si="10"/>
        <v>63.94623161962005</v>
      </c>
      <c r="C63" s="11">
        <f>B63*ČSÚ!C63</f>
        <v>61.72572287216915</v>
      </c>
      <c r="D63" s="11">
        <f>C63*ČSÚ!D63</f>
        <v>60.22320489427927</v>
      </c>
      <c r="E63" s="11">
        <f>D63*ČSÚ!E63</f>
        <v>59.607762155200163</v>
      </c>
      <c r="F63" s="11">
        <f>E63*ČSÚ!F63</f>
        <v>59.197956423741537</v>
      </c>
      <c r="G63" s="11">
        <f>F63*ČSÚ!G63</f>
        <v>58.850359557797567</v>
      </c>
      <c r="H63" s="11">
        <f>G63*ČSÚ!H63</f>
        <v>58.441635719652247</v>
      </c>
      <c r="I63" s="11">
        <f>H63*ČSÚ!I63</f>
        <v>57.933223140495862</v>
      </c>
      <c r="J63" s="11">
        <f>I63*ČSÚ!J63</f>
        <v>57.585162605989048</v>
      </c>
      <c r="K63" s="11">
        <f>J63*ČSÚ!K63</f>
        <v>57.114229902329072</v>
      </c>
      <c r="L63" s="11">
        <f>K63*ČSÚ!L63</f>
        <v>56.373673929376409</v>
      </c>
      <c r="M63" s="11">
        <f>L63*ČSÚ!M63</f>
        <v>55.218366426961467</v>
      </c>
      <c r="N63" s="11">
        <f>M63*ČSÚ!N63</f>
        <v>53.246384029193948</v>
      </c>
      <c r="O63" s="11">
        <f>N63*ČSÚ!O63</f>
        <v>50.607414403778044</v>
      </c>
      <c r="P63" s="11">
        <f>O63*ČSÚ!P63</f>
        <v>48.048659439733818</v>
      </c>
      <c r="Q63" s="11">
        <f>P63*ČSÚ!Q63</f>
        <v>45.800639690887621</v>
      </c>
      <c r="R63" s="11">
        <f>Q63*ČSÚ!R63</f>
        <v>44.045499624342597</v>
      </c>
      <c r="S63" s="11">
        <f>R63*ČSÚ!S63</f>
        <v>43.232765911774173</v>
      </c>
      <c r="T63" s="11">
        <f>S63*ČSÚ!T63</f>
        <v>43.086787592572712</v>
      </c>
      <c r="U63" s="11">
        <f>T63*ČSÚ!U63</f>
        <v>43.202627455189436</v>
      </c>
      <c r="V63" s="11">
        <f>U63*ČSÚ!V63</f>
        <v>43.437552860362779</v>
      </c>
      <c r="W63" s="11">
        <f>V63*ČSÚ!W63</f>
        <v>43.928964258881614</v>
      </c>
      <c r="X63" s="12">
        <f>W63*ČSÚ!X63</f>
        <v>44.715732531930882</v>
      </c>
    </row>
    <row r="64" spans="1:24" x14ac:dyDescent="0.2">
      <c r="A64" s="15" t="s">
        <v>9</v>
      </c>
      <c r="B64" s="62">
        <f t="shared" si="10"/>
        <v>54.064871215264183</v>
      </c>
      <c r="C64" s="11">
        <f>B64*ČSÚ!C64</f>
        <v>53.649004889283518</v>
      </c>
      <c r="D64" s="11">
        <f>C64*ČSÚ!D64</f>
        <v>52.34900799112873</v>
      </c>
      <c r="E64" s="11">
        <f>D64*ČSÚ!E64</f>
        <v>50.515024562736762</v>
      </c>
      <c r="F64" s="11">
        <f>E64*ČSÚ!F64</f>
        <v>48.612339140246057</v>
      </c>
      <c r="G64" s="11">
        <f>F64*ČSÚ!G64</f>
        <v>46.826368398401002</v>
      </c>
      <c r="H64" s="11">
        <f>G64*ČSÚ!H64</f>
        <v>45.181793331808258</v>
      </c>
      <c r="I64" s="11">
        <f>H64*ČSÚ!I64</f>
        <v>44.116181551000146</v>
      </c>
      <c r="J64" s="11">
        <f>I64*ČSÚ!J64</f>
        <v>43.675184462857338</v>
      </c>
      <c r="K64" s="11">
        <f>J64*ČSÚ!K64</f>
        <v>43.382104679521227</v>
      </c>
      <c r="L64" s="11">
        <f>K64*ČSÚ!L64</f>
        <v>43.133664326065961</v>
      </c>
      <c r="M64" s="11">
        <f>L64*ČSÚ!M64</f>
        <v>42.840753205563153</v>
      </c>
      <c r="N64" s="11">
        <f>M64*ČSÚ!N64</f>
        <v>42.475766834295548</v>
      </c>
      <c r="O64" s="11">
        <f>N64*ČSÚ!O64</f>
        <v>42.226651829507077</v>
      </c>
      <c r="P64" s="11">
        <f>O64*ČSÚ!P64</f>
        <v>41.888089302123596</v>
      </c>
      <c r="Q64" s="11">
        <f>P64*ČSÚ!Q64</f>
        <v>41.354271434719728</v>
      </c>
      <c r="R64" s="11">
        <f>Q64*ČSÚ!R64</f>
        <v>40.519840177425543</v>
      </c>
      <c r="S64" s="11">
        <f>R64*ČSÚ!S64</f>
        <v>39.093627259015705</v>
      </c>
      <c r="T64" s="11">
        <f>S64*ČSÚ!T64</f>
        <v>37.184757532637221</v>
      </c>
      <c r="U64" s="11">
        <f>T64*ČSÚ!U64</f>
        <v>35.333907820914959</v>
      </c>
      <c r="V64" s="11">
        <f>U64*ČSÚ!V64</f>
        <v>33.70816677070772</v>
      </c>
      <c r="W64" s="11">
        <f>V64*ČSÚ!W64</f>
        <v>32.439147612936239</v>
      </c>
      <c r="X64" s="12">
        <f>W64*ČSÚ!X64</f>
        <v>31.851638743597594</v>
      </c>
    </row>
    <row r="65" spans="1:24" x14ac:dyDescent="0.2">
      <c r="A65" s="15" t="s">
        <v>10</v>
      </c>
      <c r="B65" s="62">
        <f t="shared" si="10"/>
        <v>25.282139386206932</v>
      </c>
      <c r="C65" s="11">
        <f>B65*ČSÚ!C65</f>
        <v>26.878466576696503</v>
      </c>
      <c r="D65" s="11">
        <f>C65*ČSÚ!D65</f>
        <v>28.389320571694409</v>
      </c>
      <c r="E65" s="11">
        <f>D65*ČSÚ!E65</f>
        <v>29.651106126415769</v>
      </c>
      <c r="F65" s="11">
        <f>E65*ČSÚ!F65</f>
        <v>30.540078946519955</v>
      </c>
      <c r="G65" s="11">
        <f>F65*ČSÚ!G65</f>
        <v>30.871106218535395</v>
      </c>
      <c r="H65" s="11">
        <f>G65*ČSÚ!H65</f>
        <v>30.621715359565936</v>
      </c>
      <c r="I65" s="11">
        <f>H65*ČSÚ!I65</f>
        <v>29.902367013804131</v>
      </c>
      <c r="J65" s="11">
        <f>I65*ČSÚ!J65</f>
        <v>28.866500237208044</v>
      </c>
      <c r="K65" s="11">
        <f>J65*ČSÚ!K65</f>
        <v>27.791491831292124</v>
      </c>
      <c r="L65" s="11">
        <f>K65*ČSÚ!L65</f>
        <v>26.782901676116612</v>
      </c>
      <c r="M65" s="11">
        <f>L65*ČSÚ!M65</f>
        <v>25.854754984823298</v>
      </c>
      <c r="N65" s="11">
        <f>M65*ČSÚ!N65</f>
        <v>25.254798281047773</v>
      </c>
      <c r="O65" s="11">
        <f>N65*ČSÚ!O65</f>
        <v>25.00840591592242</v>
      </c>
      <c r="P65" s="11">
        <f>O65*ČSÚ!P65</f>
        <v>24.845391024784789</v>
      </c>
      <c r="Q65" s="11">
        <f>P65*ČSÚ!Q65</f>
        <v>24.707589275433079</v>
      </c>
      <c r="R65" s="11">
        <f>Q65*ČSÚ!R65</f>
        <v>24.544251965602534</v>
      </c>
      <c r="S65" s="11">
        <f>R65*ČSÚ!S65</f>
        <v>24.339935239902541</v>
      </c>
      <c r="T65" s="11">
        <f>S65*ČSÚ!T65</f>
        <v>24.201520895034296</v>
      </c>
      <c r="U65" s="11">
        <f>T65*ČSÚ!U65</f>
        <v>24.011809736123332</v>
      </c>
      <c r="V65" s="11">
        <f>U65*ČSÚ!V65</f>
        <v>23.710767402548953</v>
      </c>
      <c r="W65" s="11">
        <f>V65*ČSÚ!W65</f>
        <v>23.238295049951869</v>
      </c>
      <c r="X65" s="12">
        <f>W65*ČSÚ!X65</f>
        <v>22.428766195781844</v>
      </c>
    </row>
    <row r="66" spans="1:24" x14ac:dyDescent="0.2">
      <c r="A66" s="15" t="s">
        <v>11</v>
      </c>
      <c r="B66" s="62">
        <f t="shared" si="10"/>
        <v>27.411547209988871</v>
      </c>
      <c r="C66" s="11">
        <f>B66*ČSÚ!C66</f>
        <v>27.146377583119591</v>
      </c>
      <c r="D66" s="11">
        <f>C66*ČSÚ!D66</f>
        <v>27.133872138605241</v>
      </c>
      <c r="E66" s="11">
        <f>D66*ČSÚ!E66</f>
        <v>27.586042684992503</v>
      </c>
      <c r="F66" s="11">
        <f>E66*ČSÚ!F66</f>
        <v>28.474781009533952</v>
      </c>
      <c r="G66" s="11">
        <f>F66*ČSÚ!G66</f>
        <v>29.924483376082854</v>
      </c>
      <c r="H66" s="11">
        <f>G66*ČSÚ!H66</f>
        <v>31.801500266176259</v>
      </c>
      <c r="I66" s="11">
        <f>H66*ČSÚ!I66</f>
        <v>33.60820790785462</v>
      </c>
      <c r="J66" s="11">
        <f>I66*ČSÚ!J66</f>
        <v>35.104253980544939</v>
      </c>
      <c r="K66" s="11">
        <f>J66*ČSÚ!K66</f>
        <v>36.159821903886176</v>
      </c>
      <c r="L66" s="11">
        <f>K66*ČSÚ!L66</f>
        <v>36.558215167207088</v>
      </c>
      <c r="M66" s="11">
        <f>L66*ČSÚ!M66</f>
        <v>36.273803416735227</v>
      </c>
      <c r="N66" s="11">
        <f>M66*ČSÚ!N66</f>
        <v>35.434389972414458</v>
      </c>
      <c r="O66" s="11">
        <f>N66*ČSÚ!O66</f>
        <v>34.219774476116726</v>
      </c>
      <c r="P66" s="11">
        <f>O66*ČSÚ!P66</f>
        <v>32.958815273677587</v>
      </c>
      <c r="Q66" s="11">
        <f>P66*ČSÚ!Q66</f>
        <v>31.776605526787009</v>
      </c>
      <c r="R66" s="11">
        <f>Q66*ČSÚ!R66</f>
        <v>30.689832066979626</v>
      </c>
      <c r="S66" s="11">
        <f>R66*ČSÚ!S66</f>
        <v>29.990185355466291</v>
      </c>
      <c r="T66" s="11">
        <f>S66*ČSÚ!T66</f>
        <v>29.706664085563567</v>
      </c>
      <c r="U66" s="11">
        <f>T66*ČSÚ!U66</f>
        <v>29.520785945893625</v>
      </c>
      <c r="V66" s="11">
        <f>U66*ČSÚ!V66</f>
        <v>29.364371098098051</v>
      </c>
      <c r="W66" s="11">
        <f>V66*ČSÚ!W66</f>
        <v>29.177370178580073</v>
      </c>
      <c r="X66" s="12">
        <f>W66*ČSÚ!X66</f>
        <v>28.941818709771091</v>
      </c>
    </row>
    <row r="67" spans="1:24" x14ac:dyDescent="0.2">
      <c r="A67" s="15" t="s">
        <v>12</v>
      </c>
      <c r="B67" s="62">
        <f t="shared" si="10"/>
        <v>26.755931129639276</v>
      </c>
      <c r="C67" s="11">
        <f>B67*ČSÚ!C67</f>
        <v>27.581817108067629</v>
      </c>
      <c r="D67" s="11">
        <f>C67*ČSÚ!D67</f>
        <v>28.5242264969425</v>
      </c>
      <c r="E67" s="11">
        <f>D67*ČSÚ!E67</f>
        <v>29.138154115417453</v>
      </c>
      <c r="F67" s="11">
        <f>E67*ČSÚ!F67</f>
        <v>29.511132108899787</v>
      </c>
      <c r="G67" s="11">
        <f>F67*ČSÚ!G67</f>
        <v>29.496228451168516</v>
      </c>
      <c r="H67" s="11">
        <f>G67*ČSÚ!H67</f>
        <v>29.223366959621618</v>
      </c>
      <c r="I67" s="11">
        <f>H67*ČSÚ!I67</f>
        <v>29.239645018065865</v>
      </c>
      <c r="J67" s="11">
        <f>I67*ČSÚ!J67</f>
        <v>29.745853980661767</v>
      </c>
      <c r="K67" s="11">
        <f>J67*ČSÚ!K67</f>
        <v>30.720991286514241</v>
      </c>
      <c r="L67" s="11">
        <f>K67*ČSÚ!L67</f>
        <v>32.300864906073684</v>
      </c>
      <c r="M67" s="11">
        <f>L67*ČSÚ!M67</f>
        <v>34.342236515035211</v>
      </c>
      <c r="N67" s="11">
        <f>M67*ČSÚ!N67</f>
        <v>36.307028234270916</v>
      </c>
      <c r="O67" s="11">
        <f>N67*ČSÚ!O67</f>
        <v>37.934189828360992</v>
      </c>
      <c r="P67" s="11">
        <f>O67*ČSÚ!P67</f>
        <v>39.084649125161754</v>
      </c>
      <c r="Q67" s="11">
        <f>P67*ČSÚ!Q67</f>
        <v>39.52746385487189</v>
      </c>
      <c r="R67" s="11">
        <f>Q67*ČSÚ!R67</f>
        <v>39.236348603855852</v>
      </c>
      <c r="S67" s="11">
        <f>R67*ČSÚ!S67</f>
        <v>38.345436291695087</v>
      </c>
      <c r="T67" s="11">
        <f>S67*ČSÚ!T67</f>
        <v>37.04701416813861</v>
      </c>
      <c r="U67" s="11">
        <f>T67*ČSÚ!U67</f>
        <v>35.698297568491874</v>
      </c>
      <c r="V67" s="11">
        <f>U67*ČSÚ!V67</f>
        <v>34.435438063383508</v>
      </c>
      <c r="W67" s="11">
        <f>V67*ČSÚ!W67</f>
        <v>33.276646462260366</v>
      </c>
      <c r="X67" s="12">
        <f>W67*ČSÚ!X67</f>
        <v>32.535500877791094</v>
      </c>
    </row>
    <row r="68" spans="1:24" x14ac:dyDescent="0.2">
      <c r="A68" s="15" t="s">
        <v>13</v>
      </c>
      <c r="B68" s="62">
        <f t="shared" si="10"/>
        <v>17.564793027276217</v>
      </c>
      <c r="C68" s="11">
        <f>B68*ČSÚ!C68</f>
        <v>17.019441509796387</v>
      </c>
      <c r="D68" s="11">
        <f>C68*ČSÚ!D68</f>
        <v>16.421055032654628</v>
      </c>
      <c r="E68" s="11">
        <f>D68*ČSÚ!E68</f>
        <v>15.905575297733384</v>
      </c>
      <c r="F68" s="11">
        <f>E68*ČSÚ!F68</f>
        <v>15.540141183250096</v>
      </c>
      <c r="G68" s="11">
        <f>F68*ČSÚ!G68</f>
        <v>15.57017143680369</v>
      </c>
      <c r="H68" s="11">
        <f>G68*ČSÚ!H68</f>
        <v>16.069645601229354</v>
      </c>
      <c r="I68" s="11">
        <f>H68*ČSÚ!I68</f>
        <v>16.637156646177491</v>
      </c>
      <c r="J68" s="11">
        <f>I68*ČSÚ!J68</f>
        <v>17.008744717633501</v>
      </c>
      <c r="K68" s="11">
        <f>J68*ČSÚ!K68</f>
        <v>17.238131482904343</v>
      </c>
      <c r="L68" s="11">
        <f>K68*ČSÚ!L68</f>
        <v>17.243070495582025</v>
      </c>
      <c r="M68" s="11">
        <f>L68*ČSÚ!M68</f>
        <v>17.101846427199387</v>
      </c>
      <c r="N68" s="11">
        <f>M68*ČSÚ!N68</f>
        <v>17.131533326930466</v>
      </c>
      <c r="O68" s="11">
        <f>N68*ČSÚ!O68</f>
        <v>17.446837783326934</v>
      </c>
      <c r="P68" s="11">
        <f>O68*ČSÚ!P68</f>
        <v>18.036349884748372</v>
      </c>
      <c r="Q68" s="11">
        <f>P68*ČSÚ!Q68</f>
        <v>18.981523722627742</v>
      </c>
      <c r="R68" s="11">
        <f>Q68*ČSÚ!R68</f>
        <v>20.199135612754517</v>
      </c>
      <c r="S68" s="11">
        <f>R68*ČSÚ!S68</f>
        <v>21.371002208989633</v>
      </c>
      <c r="T68" s="11">
        <f>S68*ČSÚ!T68</f>
        <v>22.34198040722244</v>
      </c>
      <c r="U68" s="11">
        <f>T68*ČSÚ!U68</f>
        <v>23.031144352670001</v>
      </c>
      <c r="V68" s="11">
        <f>U68*ČSÚ!V68</f>
        <v>23.304770937379953</v>
      </c>
      <c r="W68" s="11">
        <f>V68*ČSÚ!W68</f>
        <v>23.148624183634276</v>
      </c>
      <c r="X68" s="12">
        <f>W68*ČSÚ!X68</f>
        <v>22.638241932385714</v>
      </c>
    </row>
    <row r="69" spans="1:24" x14ac:dyDescent="0.2">
      <c r="A69" s="15" t="s">
        <v>14</v>
      </c>
      <c r="B69" s="62">
        <f t="shared" si="10"/>
        <v>1.5886933941415198</v>
      </c>
      <c r="C69" s="11">
        <f>B69*ČSÚ!C69</f>
        <v>1.5856923293285652</v>
      </c>
      <c r="D69" s="11">
        <f>C69*ČSÚ!D69</f>
        <v>1.5831910234258852</v>
      </c>
      <c r="E69" s="11">
        <f>D69*ČSÚ!E69</f>
        <v>1.5733540603527949</v>
      </c>
      <c r="F69" s="11">
        <f>E69*ČSÚ!F69</f>
        <v>1.5558876120062686</v>
      </c>
      <c r="G69" s="11">
        <f>F69*ČSÚ!G69</f>
        <v>1.5258644071201835</v>
      </c>
      <c r="H69" s="11">
        <f>G69*ČSÚ!H69</f>
        <v>1.4809061960059471</v>
      </c>
      <c r="I69" s="11">
        <f>H69*ČSÚ!I69</f>
        <v>1.4316108811829471</v>
      </c>
      <c r="J69" s="11">
        <f>I69*ČSÚ!J69</f>
        <v>1.389487985695343</v>
      </c>
      <c r="K69" s="11">
        <f>J69*ČSÚ!K69</f>
        <v>1.3604994575481175</v>
      </c>
      <c r="L69" s="11">
        <f>K69*ČSÚ!L69</f>
        <v>1.3661399525856874</v>
      </c>
      <c r="M69" s="11">
        <f>L69*ČSÚ!M69</f>
        <v>1.4127606782657613</v>
      </c>
      <c r="N69" s="11">
        <f>M69*ČSÚ!N69</f>
        <v>1.4649691606059392</v>
      </c>
      <c r="O69" s="11">
        <f>N69*ČSÚ!O69</f>
        <v>1.4996283200064295</v>
      </c>
      <c r="P69" s="11">
        <f>O69*ČSÚ!P69</f>
        <v>1.5216202234098128</v>
      </c>
      <c r="Q69" s="11">
        <f>P69*ČSÚ!Q69</f>
        <v>1.524011029854945</v>
      </c>
      <c r="R69" s="11">
        <f>Q69*ČSÚ!R69</f>
        <v>1.5139379997589109</v>
      </c>
      <c r="S69" s="11">
        <f>R69*ČSÚ!S69</f>
        <v>1.5191465423715198</v>
      </c>
      <c r="T69" s="11">
        <f>S69*ČSÚ!T69</f>
        <v>1.5495338931972522</v>
      </c>
      <c r="U69" s="11">
        <f>T69*ČSÚ!U69</f>
        <v>1.6042135452244151</v>
      </c>
      <c r="V69" s="11">
        <f>U69*ČSÚ!V69</f>
        <v>1.6906266323783508</v>
      </c>
      <c r="W69" s="11">
        <f>V69*ČSÚ!W69</f>
        <v>1.8014575882991126</v>
      </c>
      <c r="X69" s="12">
        <f>W69*ČSÚ!X69</f>
        <v>1.9081925302366702</v>
      </c>
    </row>
    <row r="70" spans="1:24" x14ac:dyDescent="0.2">
      <c r="A70" s="15" t="s">
        <v>15</v>
      </c>
      <c r="B70" s="62">
        <f t="shared" si="10"/>
        <v>7.7158679996353587</v>
      </c>
      <c r="C70" s="11">
        <f>B70*ČSÚ!C70</f>
        <v>7.9775593302743939</v>
      </c>
      <c r="D70" s="11">
        <f>C70*ČSÚ!D70</f>
        <v>8.2484882554924202</v>
      </c>
      <c r="E70" s="11">
        <f>D70*ČSÚ!E70</f>
        <v>8.4176213193959111</v>
      </c>
      <c r="F70" s="11">
        <f>E70*ČSÚ!F70</f>
        <v>8.4100094199155251</v>
      </c>
      <c r="G70" s="11">
        <f>F70*ČSÚ!G70</f>
        <v>8.3881460998511059</v>
      </c>
      <c r="H70" s="11">
        <f>G70*ČSÚ!H70</f>
        <v>8.3967455711203627</v>
      </c>
      <c r="I70" s="11">
        <f>H70*ČSÚ!I70</f>
        <v>8.40452459813425</v>
      </c>
      <c r="J70" s="11">
        <f>I70*ČSÚ!J70</f>
        <v>8.3762040779118188</v>
      </c>
      <c r="K70" s="11">
        <f>J70*ČSÚ!K70</f>
        <v>8.3063295754960667</v>
      </c>
      <c r="L70" s="11">
        <f>K70*ČSÚ!L70</f>
        <v>8.1672338873864305</v>
      </c>
      <c r="M70" s="11">
        <f>L70*ČSÚ!M70</f>
        <v>7.9455164240785203</v>
      </c>
      <c r="N70" s="11">
        <f>M70*ČSÚ!N70</f>
        <v>7.7000212707769924</v>
      </c>
      <c r="O70" s="11">
        <f>N70*ČSÚ!O70</f>
        <v>7.493937828557538</v>
      </c>
      <c r="P70" s="11">
        <f>O70*ČSÚ!P70</f>
        <v>7.3588835880762105</v>
      </c>
      <c r="Q70" s="11">
        <f>P70*ČSÚ!Q70</f>
        <v>7.4113312467714003</v>
      </c>
      <c r="R70" s="11">
        <f>Q70*ČSÚ!R70</f>
        <v>7.6849797927618591</v>
      </c>
      <c r="S70" s="11">
        <f>R70*ČSÚ!S70</f>
        <v>7.9865690236713371</v>
      </c>
      <c r="T70" s="11">
        <f>S70*ČSÚ!T70</f>
        <v>8.190464614543135</v>
      </c>
      <c r="U70" s="11">
        <f>T70*ČSÚ!U70</f>
        <v>8.3242729952292684</v>
      </c>
      <c r="V70" s="11">
        <f>U70*ČSÚ!V70</f>
        <v>8.3523048406211071</v>
      </c>
      <c r="W70" s="11">
        <f>V70*ČSÚ!W70</f>
        <v>8.3151113677109603</v>
      </c>
      <c r="X70" s="12">
        <f>W70*ČSÚ!X70</f>
        <v>8.3629402291166546</v>
      </c>
    </row>
    <row r="71" spans="1:24" x14ac:dyDescent="0.2">
      <c r="A71" s="15" t="s">
        <v>16</v>
      </c>
      <c r="B71" s="62">
        <f t="shared" si="10"/>
        <v>1.5022075602738367</v>
      </c>
      <c r="C71" s="11">
        <f>B71*ČSÚ!C71</f>
        <v>1.6116975890465326</v>
      </c>
      <c r="D71" s="11">
        <f>C71*ČSÚ!D71</f>
        <v>1.6912292886199032</v>
      </c>
      <c r="E71" s="11">
        <f>D71*ČSÚ!E71</f>
        <v>1.7891060621093366</v>
      </c>
      <c r="F71" s="11">
        <f>E71*ČSÚ!F71</f>
        <v>1.9360154777259653</v>
      </c>
      <c r="G71" s="11">
        <f>F71*ČSÚ!G71</f>
        <v>2.0559777755729738</v>
      </c>
      <c r="H71" s="11">
        <f>G71*ČSÚ!H71</f>
        <v>2.1338674471673782</v>
      </c>
      <c r="I71" s="11">
        <f>H71*ČSÚ!I71</f>
        <v>2.2115239607103883</v>
      </c>
      <c r="J71" s="11">
        <f>I71*ČSÚ!J71</f>
        <v>2.2645550153785101</v>
      </c>
      <c r="K71" s="11">
        <f>J71*ČSÚ!K71</f>
        <v>2.2722889175513448</v>
      </c>
      <c r="L71" s="11">
        <f>K71*ČSÚ!L71</f>
        <v>2.2760392896120654</v>
      </c>
      <c r="M71" s="11">
        <f>L71*ČSÚ!M71</f>
        <v>2.2870126004563951</v>
      </c>
      <c r="N71" s="11">
        <f>M71*ČSÚ!N71</f>
        <v>2.2973558884810008</v>
      </c>
      <c r="O71" s="11">
        <f>N71*ČSÚ!O71</f>
        <v>2.2979759896815164</v>
      </c>
      <c r="P71" s="11">
        <f>O71*ČSÚ!P71</f>
        <v>2.2869282666931245</v>
      </c>
      <c r="Q71" s="11">
        <f>P71*ČSÚ!Q71</f>
        <v>2.2559976188113904</v>
      </c>
      <c r="R71" s="11">
        <f>Q71*ČSÚ!R71</f>
        <v>2.2012600456394487</v>
      </c>
      <c r="S71" s="11">
        <f>R71*ČSÚ!S71</f>
        <v>2.1398601051691637</v>
      </c>
      <c r="T71" s="11">
        <f>S71*ČSÚ!T71</f>
        <v>2.0899593213612464</v>
      </c>
      <c r="U71" s="11">
        <f>T71*ČSÚ!U71</f>
        <v>2.0602093461652946</v>
      </c>
      <c r="V71" s="11">
        <f>U71*ČSÚ!V71</f>
        <v>2.0832622283956748</v>
      </c>
      <c r="W71" s="11">
        <f>V71*ČSÚ!W71</f>
        <v>2.1681466415318984</v>
      </c>
      <c r="X71" s="12">
        <f>W71*ČSÚ!X71</f>
        <v>2.2598224030161727</v>
      </c>
    </row>
    <row r="72" spans="1:24" x14ac:dyDescent="0.2">
      <c r="A72" s="15" t="s">
        <v>17</v>
      </c>
      <c r="B72" s="62">
        <f t="shared" si="10"/>
        <v>1.4170654043285031</v>
      </c>
      <c r="C72" s="11">
        <f>B72*ČSÚ!C72</f>
        <v>1.450440172322782</v>
      </c>
      <c r="D72" s="11">
        <f>C72*ČSÚ!D72</f>
        <v>1.5199567490251507</v>
      </c>
      <c r="E72" s="11">
        <f>D72*ČSÚ!E72</f>
        <v>1.6188550411224825</v>
      </c>
      <c r="F72" s="11">
        <f>E72*ČSÚ!F72</f>
        <v>1.7244027449043888</v>
      </c>
      <c r="G72" s="11">
        <f>F72*ČSÚ!G72</f>
        <v>1.8542918929964078</v>
      </c>
      <c r="H72" s="11">
        <f>G72*ČSÚ!H72</f>
        <v>2.001600626628298</v>
      </c>
      <c r="I72" s="11">
        <f>H72*ČSÚ!I72</f>
        <v>2.1102303880668187</v>
      </c>
      <c r="J72" s="11">
        <f>I72*ČSÚ!J72</f>
        <v>2.246530556643453</v>
      </c>
      <c r="K72" s="11">
        <f>J72*ČSÚ!K72</f>
        <v>2.4473325727518871</v>
      </c>
      <c r="L72" s="11">
        <f>K72*ČSÚ!L72</f>
        <v>2.6136955744376538</v>
      </c>
      <c r="M72" s="11">
        <f>L72*ČSÚ!M72</f>
        <v>2.7252881979328096</v>
      </c>
      <c r="N72" s="11">
        <f>M72*ČSÚ!N72</f>
        <v>2.8336710541999444</v>
      </c>
      <c r="O72" s="11">
        <f>N72*ČSÚ!O72</f>
        <v>2.9130893796720438</v>
      </c>
      <c r="P72" s="11">
        <f>O72*ČSÚ!P72</f>
        <v>2.9394741771246635</v>
      </c>
      <c r="Q72" s="11">
        <f>P72*ČSÚ!Q72</f>
        <v>2.9606909939210264</v>
      </c>
      <c r="R72" s="11">
        <f>Q72*ČSÚ!R72</f>
        <v>2.9891787423161427</v>
      </c>
      <c r="S72" s="11">
        <f>R72*ČSÚ!S72</f>
        <v>3.0162106015972232</v>
      </c>
      <c r="T72" s="11">
        <f>S72*ČSÚ!T72</f>
        <v>3.0311185655660964</v>
      </c>
      <c r="U72" s="11">
        <f>T72*ČSÚ!U72</f>
        <v>3.030326766223375</v>
      </c>
      <c r="V72" s="11">
        <f>U72*ČSÚ!V72</f>
        <v>3.0015665707425909</v>
      </c>
      <c r="W72" s="11">
        <f>V72*ČSÚ!W72</f>
        <v>2.9390825344390166</v>
      </c>
      <c r="X72" s="12">
        <f>W72*ČSÚ!X72</f>
        <v>2.8681611524511745</v>
      </c>
    </row>
    <row r="73" spans="1:24" x14ac:dyDescent="0.2">
      <c r="A73" s="15" t="s">
        <v>18</v>
      </c>
      <c r="B73" s="62">
        <f t="shared" si="10"/>
        <v>1.3300414889265473</v>
      </c>
      <c r="C73" s="11">
        <f>B73*ČSÚ!C73</f>
        <v>1.3460673172442006</v>
      </c>
      <c r="D73" s="11">
        <f>C73*ČSÚ!D73</f>
        <v>1.3535324022672823</v>
      </c>
      <c r="E73" s="11">
        <f>D73*ČSÚ!E73</f>
        <v>1.3521007421258693</v>
      </c>
      <c r="F73" s="11">
        <f>E73*ČSÚ!F73</f>
        <v>1.353298661836031</v>
      </c>
      <c r="G73" s="11">
        <f>F73*ČSÚ!G73</f>
        <v>1.3760007012212936</v>
      </c>
      <c r="H73" s="11">
        <f>G73*ČSÚ!H73</f>
        <v>1.4235960965347978</v>
      </c>
      <c r="I73" s="11">
        <f>H73*ČSÚ!I73</f>
        <v>1.5084584818558986</v>
      </c>
      <c r="J73" s="11">
        <f>I73*ČSÚ!J73</f>
        <v>1.6231665984923738</v>
      </c>
      <c r="K73" s="11">
        <f>J73*ČSÚ!K73</f>
        <v>1.7421843043300411</v>
      </c>
      <c r="L73" s="11">
        <f>K73*ČSÚ!L73</f>
        <v>1.8882866826389291</v>
      </c>
      <c r="M73" s="11">
        <f>L73*ČSÚ!M73</f>
        <v>2.0536434289721259</v>
      </c>
      <c r="N73" s="11">
        <f>M73*ČSÚ!N73</f>
        <v>2.177482031204347</v>
      </c>
      <c r="O73" s="11">
        <f>N73*ČSÚ!O73</f>
        <v>2.3364839595629046</v>
      </c>
      <c r="P73" s="11">
        <f>O73*ČSÚ!P73</f>
        <v>2.5679600303862555</v>
      </c>
      <c r="Q73" s="11">
        <f>P73*ČSÚ!Q73</f>
        <v>2.7613218021387245</v>
      </c>
      <c r="R73" s="11">
        <f>Q73*ČSÚ!R73</f>
        <v>2.8934581896803597</v>
      </c>
      <c r="S73" s="11">
        <f>R73*ČSÚ!S73</f>
        <v>3.0172675743586748</v>
      </c>
      <c r="T73" s="11">
        <f>S73*ČSÚ!T73</f>
        <v>3.1155700344767139</v>
      </c>
      <c r="U73" s="11">
        <f>T73*ČSÚ!U73</f>
        <v>3.1666569274820313</v>
      </c>
      <c r="V73" s="11">
        <f>U73*ČSÚ!V73</f>
        <v>3.2122509203529481</v>
      </c>
      <c r="W73" s="11">
        <f>V73*ČSÚ!W73</f>
        <v>3.2621545024250573</v>
      </c>
      <c r="X73" s="12">
        <f>W73*ČSÚ!X73</f>
        <v>3.3098229416233274</v>
      </c>
    </row>
    <row r="74" spans="1:24" x14ac:dyDescent="0.2">
      <c r="A74" s="15" t="s">
        <v>19</v>
      </c>
      <c r="B74" s="62">
        <f t="shared" si="10"/>
        <v>1.3232439463678205</v>
      </c>
      <c r="C74" s="11">
        <f>B74*ČSÚ!C74</f>
        <v>1.4105463277966779</v>
      </c>
      <c r="D74" s="11">
        <f>C74*ČSÚ!D74</f>
        <v>1.5130078046828095</v>
      </c>
      <c r="E74" s="11">
        <f>D74*ČSÚ!E74</f>
        <v>1.6078647188312987</v>
      </c>
      <c r="F74" s="11">
        <f>E74*ČSÚ!F74</f>
        <v>1.6889133480088052</v>
      </c>
      <c r="G74" s="11">
        <f>F74*ČSÚ!G74</f>
        <v>1.7455473283970382</v>
      </c>
      <c r="H74" s="11">
        <f>G74*ČSÚ!H74</f>
        <v>1.7784670802481486</v>
      </c>
      <c r="I74" s="11">
        <f>H74*ČSÚ!I74</f>
        <v>1.8017810686411844</v>
      </c>
      <c r="J74" s="11">
        <f>I74*ČSÚ!J74</f>
        <v>1.8172903742245343</v>
      </c>
      <c r="K74" s="11">
        <f>J74*ČSÚ!K74</f>
        <v>1.8389033420052028</v>
      </c>
      <c r="L74" s="11">
        <f>K74*ČSÚ!L74</f>
        <v>1.8939863918351005</v>
      </c>
      <c r="M74" s="11">
        <f>L74*ČSÚ!M74</f>
        <v>1.9852911747048223</v>
      </c>
      <c r="N74" s="11">
        <f>M74*ČSÚ!N74</f>
        <v>2.134080448268961</v>
      </c>
      <c r="O74" s="11">
        <f>N74*ČSÚ!O74</f>
        <v>2.3248949369621772</v>
      </c>
      <c r="P74" s="11">
        <f>O74*ČSÚ!P74</f>
        <v>2.5161096657994797</v>
      </c>
      <c r="Q74" s="11">
        <f>P74*ČSÚ!Q74</f>
        <v>2.7522013207924756</v>
      </c>
      <c r="R74" s="11">
        <f>Q74*ČSÚ!R74</f>
        <v>3.0196117670602365</v>
      </c>
      <c r="S74" s="11">
        <f>R74*ČSÚ!S74</f>
        <v>3.2198819291574949</v>
      </c>
      <c r="T74" s="11">
        <f>S74*ČSÚ!T74</f>
        <v>3.4880928557134285</v>
      </c>
      <c r="U74" s="11">
        <f>T74*ČSÚ!U74</f>
        <v>3.8778767260356215</v>
      </c>
      <c r="V74" s="11">
        <f>U74*ČSÚ!V74</f>
        <v>4.2018210926555932</v>
      </c>
      <c r="W74" s="11">
        <f>V74*ČSÚ!W74</f>
        <v>4.422053231939163</v>
      </c>
      <c r="X74" s="12">
        <f>W74*ČSÚ!X74</f>
        <v>4.6208224934960969</v>
      </c>
    </row>
    <row r="75" spans="1:24" x14ac:dyDescent="0.2">
      <c r="A75" s="15" t="s">
        <v>20</v>
      </c>
      <c r="B75" s="62">
        <f t="shared" si="10"/>
        <v>1.3215287517531558</v>
      </c>
      <c r="C75" s="11">
        <f>B75*ČSÚ!C75</f>
        <v>1.4807152875175316</v>
      </c>
      <c r="D75" s="11">
        <f>C75*ČSÚ!D75</f>
        <v>1.6083450210378682</v>
      </c>
      <c r="E75" s="11">
        <f>D75*ČSÚ!E75</f>
        <v>1.7310659186535766</v>
      </c>
      <c r="F75" s="11">
        <f>E75*ČSÚ!F75</f>
        <v>1.8604488078541377</v>
      </c>
      <c r="G75" s="11">
        <f>F75*ČSÚ!G75</f>
        <v>2.0091164095371674</v>
      </c>
      <c r="H75" s="11">
        <f>G75*ČSÚ!H75</f>
        <v>2.1683029453015434</v>
      </c>
      <c r="I75" s="11">
        <f>H75*ČSÚ!I75</f>
        <v>2.3443197755960736</v>
      </c>
      <c r="J75" s="11">
        <f>I75*ČSÚ!J75</f>
        <v>2.5164796633941102</v>
      </c>
      <c r="K75" s="11">
        <f>J75*ČSÚ!K75</f>
        <v>2.6654978962131848</v>
      </c>
      <c r="L75" s="11">
        <f>K75*ČSÚ!L75</f>
        <v>2.773842917251053</v>
      </c>
      <c r="M75" s="11">
        <f>L75*ČSÚ!M75</f>
        <v>2.8450210378681642</v>
      </c>
      <c r="N75" s="11">
        <f>M75*ČSÚ!N75</f>
        <v>2.9088359046283325</v>
      </c>
      <c r="O75" s="11">
        <f>N75*ČSÚ!O75</f>
        <v>2.9645862552594688</v>
      </c>
      <c r="P75" s="11">
        <f>O75*ČSÚ!P75</f>
        <v>3.0368162692847145</v>
      </c>
      <c r="Q75" s="11">
        <f>P75*ČSÚ!Q75</f>
        <v>3.1753155680224427</v>
      </c>
      <c r="R75" s="11">
        <f>Q75*ČSÚ!R75</f>
        <v>3.3790322580645187</v>
      </c>
      <c r="S75" s="11">
        <f>R75*ČSÚ!S75</f>
        <v>3.6935483870967771</v>
      </c>
      <c r="T75" s="11">
        <f>S75*ČSÚ!T75</f>
        <v>4.0795932678821911</v>
      </c>
      <c r="U75" s="11">
        <f>T75*ČSÚ!U75</f>
        <v>4.4526647966339441</v>
      </c>
      <c r="V75" s="11">
        <f>U75*ČSÚ!V75</f>
        <v>4.922510518934085</v>
      </c>
      <c r="W75" s="11">
        <f>V75*ČSÚ!W75</f>
        <v>5.4554698457223036</v>
      </c>
      <c r="X75" s="12">
        <f>W75*ČSÚ!X75</f>
        <v>5.8471248246844363</v>
      </c>
    </row>
    <row r="76" spans="1:24" x14ac:dyDescent="0.2">
      <c r="A76" s="15" t="s">
        <v>21</v>
      </c>
      <c r="B76" s="63">
        <f t="shared" si="10"/>
        <v>3.27</v>
      </c>
      <c r="C76" s="48">
        <f>B76*ČSÚ!C76</f>
        <v>2.87</v>
      </c>
      <c r="D76" s="48">
        <f>C76*ČSÚ!D76</f>
        <v>2.58</v>
      </c>
      <c r="E76" s="48">
        <f>D76*ČSÚ!E76</f>
        <v>2.99</v>
      </c>
      <c r="F76" s="48">
        <f>E76*ČSÚ!F76</f>
        <v>3.5000000000000004</v>
      </c>
      <c r="G76" s="48">
        <f>F76*ČSÚ!G76</f>
        <v>4.0400000000000009</v>
      </c>
      <c r="H76" s="48">
        <f>G76*ČSÚ!H76</f>
        <v>4.5100000000000016</v>
      </c>
      <c r="I76" s="48">
        <f>H76*ČSÚ!I76</f>
        <v>4.8800000000000017</v>
      </c>
      <c r="J76" s="48">
        <f>I76*ČSÚ!J76</f>
        <v>5.3200000000000021</v>
      </c>
      <c r="K76" s="48">
        <f>J76*ČSÚ!K76</f>
        <v>5.8100000000000023</v>
      </c>
      <c r="L76" s="48">
        <f>K76*ČSÚ!L76</f>
        <v>6.3600000000000021</v>
      </c>
      <c r="M76" s="48">
        <f>L76*ČSÚ!M76</f>
        <v>6.9600000000000017</v>
      </c>
      <c r="N76" s="48">
        <f>M76*ČSÚ!N76</f>
        <v>7.6100000000000021</v>
      </c>
      <c r="O76" s="48">
        <f>N76*ČSÚ!O76</f>
        <v>8.2300000000000022</v>
      </c>
      <c r="P76" s="48">
        <f>O76*ČSÚ!P76</f>
        <v>8.8100000000000023</v>
      </c>
      <c r="Q76" s="48">
        <f>P76*ČSÚ!Q76</f>
        <v>9.2600000000000016</v>
      </c>
      <c r="R76" s="48">
        <f>Q76*ČSÚ!R76</f>
        <v>9.5800000000000018</v>
      </c>
      <c r="S76" s="48">
        <f>R76*ČSÚ!S76</f>
        <v>9.9100000000000019</v>
      </c>
      <c r="T76" s="48">
        <f>S76*ČSÚ!T76</f>
        <v>10.200000000000003</v>
      </c>
      <c r="U76" s="48">
        <f>T76*ČSÚ!U76</f>
        <v>10.590000000000003</v>
      </c>
      <c r="V76" s="48">
        <f>U76*ČSÚ!V76</f>
        <v>11.250000000000004</v>
      </c>
      <c r="W76" s="48">
        <f>V76*ČSÚ!W76</f>
        <v>12.150000000000004</v>
      </c>
      <c r="X76" s="64">
        <f>W76*ČSÚ!X76</f>
        <v>13.490000000000004</v>
      </c>
    </row>
    <row r="77" spans="1:24" x14ac:dyDescent="0.2">
      <c r="A77" s="16" t="s">
        <v>24</v>
      </c>
      <c r="B77" s="18">
        <f>SUM(B56:B76)</f>
        <v>310.70626834162749</v>
      </c>
      <c r="C77" s="18">
        <f>SUM(C56:C76)</f>
        <v>308.84197247143635</v>
      </c>
      <c r="D77" s="18">
        <f t="shared" ref="D77:X77" si="11">SUM(D56:D76)</f>
        <v>306.80862079278592</v>
      </c>
      <c r="E77" s="18">
        <f t="shared" si="11"/>
        <v>305.79735868117888</v>
      </c>
      <c r="F77" s="18">
        <f t="shared" si="11"/>
        <v>304.91387742254068</v>
      </c>
      <c r="G77" s="18">
        <f t="shared" si="11"/>
        <v>304.23888066371268</v>
      </c>
      <c r="H77" s="18">
        <f t="shared" si="11"/>
        <v>303.62415537286853</v>
      </c>
      <c r="I77" s="18">
        <f t="shared" si="11"/>
        <v>303.09848437367987</v>
      </c>
      <c r="J77" s="18">
        <f t="shared" si="11"/>
        <v>302.95632335756767</v>
      </c>
      <c r="K77" s="18">
        <f t="shared" si="11"/>
        <v>302.97509420957834</v>
      </c>
      <c r="L77" s="18">
        <f t="shared" si="11"/>
        <v>302.91967769951725</v>
      </c>
      <c r="M77" s="18">
        <f t="shared" si="11"/>
        <v>302.52917983856725</v>
      </c>
      <c r="N77" s="18">
        <f t="shared" si="11"/>
        <v>301.83416430998483</v>
      </c>
      <c r="O77" s="18">
        <f t="shared" si="11"/>
        <v>300.94922663886956</v>
      </c>
      <c r="P77" s="18">
        <f t="shared" si="11"/>
        <v>300.10331228102905</v>
      </c>
      <c r="Q77" s="18">
        <f t="shared" si="11"/>
        <v>299.32581831792498</v>
      </c>
      <c r="R77" s="18">
        <f t="shared" si="11"/>
        <v>298.57270724167296</v>
      </c>
      <c r="S77" s="18">
        <f t="shared" si="11"/>
        <v>298.01939805471284</v>
      </c>
      <c r="T77" s="18">
        <f t="shared" si="11"/>
        <v>297.53211853471913</v>
      </c>
      <c r="U77" s="18">
        <f t="shared" si="11"/>
        <v>297.27467966764789</v>
      </c>
      <c r="V77" s="18">
        <f t="shared" si="11"/>
        <v>297.25422584184793</v>
      </c>
      <c r="W77" s="18">
        <f t="shared" si="11"/>
        <v>297.38449728297559</v>
      </c>
      <c r="X77" s="18">
        <f t="shared" si="11"/>
        <v>298.24147154149892</v>
      </c>
    </row>
    <row r="78" spans="1:24" x14ac:dyDescent="0.2">
      <c r="A78" s="6" t="s">
        <v>22</v>
      </c>
      <c r="B78" s="7">
        <f>B54</f>
        <v>2018</v>
      </c>
      <c r="C78" s="7">
        <f>C54</f>
        <v>2019</v>
      </c>
      <c r="D78" s="7">
        <f t="shared" ref="D78:X78" si="12">D54</f>
        <v>2020</v>
      </c>
      <c r="E78" s="7">
        <f t="shared" si="12"/>
        <v>2021</v>
      </c>
      <c r="F78" s="7">
        <f t="shared" si="12"/>
        <v>2022</v>
      </c>
      <c r="G78" s="7">
        <f t="shared" si="12"/>
        <v>2023</v>
      </c>
      <c r="H78" s="7">
        <f t="shared" si="12"/>
        <v>2024</v>
      </c>
      <c r="I78" s="7">
        <f t="shared" si="12"/>
        <v>2025</v>
      </c>
      <c r="J78" s="7">
        <f t="shared" si="12"/>
        <v>2026</v>
      </c>
      <c r="K78" s="7">
        <f t="shared" si="12"/>
        <v>2027</v>
      </c>
      <c r="L78" s="7">
        <f t="shared" si="12"/>
        <v>2028</v>
      </c>
      <c r="M78" s="7">
        <f t="shared" si="12"/>
        <v>2029</v>
      </c>
      <c r="N78" s="7">
        <f t="shared" si="12"/>
        <v>2030</v>
      </c>
      <c r="O78" s="7">
        <f t="shared" si="12"/>
        <v>2031</v>
      </c>
      <c r="P78" s="7">
        <f t="shared" si="12"/>
        <v>2032</v>
      </c>
      <c r="Q78" s="7">
        <f t="shared" si="12"/>
        <v>2033</v>
      </c>
      <c r="R78" s="7">
        <f t="shared" si="12"/>
        <v>2034</v>
      </c>
      <c r="S78" s="7">
        <f t="shared" si="12"/>
        <v>2035</v>
      </c>
      <c r="T78" s="7">
        <f t="shared" si="12"/>
        <v>2036</v>
      </c>
      <c r="U78" s="7">
        <f t="shared" si="12"/>
        <v>2037</v>
      </c>
      <c r="V78" s="7">
        <f t="shared" si="12"/>
        <v>2038</v>
      </c>
      <c r="W78" s="7">
        <f t="shared" si="12"/>
        <v>2039</v>
      </c>
      <c r="X78" s="7">
        <f t="shared" si="12"/>
        <v>2040</v>
      </c>
    </row>
    <row r="79" spans="1:24" x14ac:dyDescent="0.2">
      <c r="A79" s="14" t="s">
        <v>25</v>
      </c>
      <c r="B79" s="2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15" t="s">
        <v>1</v>
      </c>
      <c r="B80" s="59">
        <f>F30</f>
        <v>0</v>
      </c>
      <c r="C80" s="60">
        <f>B80*ČSÚ!C81</f>
        <v>0</v>
      </c>
      <c r="D80" s="60">
        <f>C80*ČSÚ!D81</f>
        <v>0</v>
      </c>
      <c r="E80" s="60">
        <f>D80*ČSÚ!E81</f>
        <v>0</v>
      </c>
      <c r="F80" s="60">
        <f>E80*ČSÚ!F81</f>
        <v>0</v>
      </c>
      <c r="G80" s="60">
        <f>F80*ČSÚ!G81</f>
        <v>0</v>
      </c>
      <c r="H80" s="60">
        <f>G80*ČSÚ!H81</f>
        <v>0</v>
      </c>
      <c r="I80" s="60">
        <f>H80*ČSÚ!I81</f>
        <v>0</v>
      </c>
      <c r="J80" s="60">
        <f>I80*ČSÚ!J81</f>
        <v>0</v>
      </c>
      <c r="K80" s="60">
        <f>J80*ČSÚ!K81</f>
        <v>0</v>
      </c>
      <c r="L80" s="60">
        <f>K80*ČSÚ!L81</f>
        <v>0</v>
      </c>
      <c r="M80" s="60">
        <f>L80*ČSÚ!M81</f>
        <v>0</v>
      </c>
      <c r="N80" s="60">
        <f>M80*ČSÚ!N81</f>
        <v>0</v>
      </c>
      <c r="O80" s="60">
        <f>N80*ČSÚ!O81</f>
        <v>0</v>
      </c>
      <c r="P80" s="60">
        <f>O80*ČSÚ!P81</f>
        <v>0</v>
      </c>
      <c r="Q80" s="60">
        <f>P80*ČSÚ!Q81</f>
        <v>0</v>
      </c>
      <c r="R80" s="60">
        <f>Q80*ČSÚ!R81</f>
        <v>0</v>
      </c>
      <c r="S80" s="60">
        <f>R80*ČSÚ!S81</f>
        <v>0</v>
      </c>
      <c r="T80" s="60">
        <f>S80*ČSÚ!T81</f>
        <v>0</v>
      </c>
      <c r="U80" s="60">
        <f>T80*ČSÚ!U81</f>
        <v>0</v>
      </c>
      <c r="V80" s="60">
        <f>U80*ČSÚ!V81</f>
        <v>0</v>
      </c>
      <c r="W80" s="60">
        <f>V80*ČSÚ!W81</f>
        <v>0</v>
      </c>
      <c r="X80" s="61">
        <f>W80*ČSÚ!X81</f>
        <v>0</v>
      </c>
    </row>
    <row r="81" spans="1:24" x14ac:dyDescent="0.2">
      <c r="A81" s="15" t="s">
        <v>2</v>
      </c>
      <c r="B81" s="62">
        <f t="shared" ref="B81:B100" si="13">F31</f>
        <v>0</v>
      </c>
      <c r="C81" s="11">
        <f>B81*ČSÚ!C82</f>
        <v>0</v>
      </c>
      <c r="D81" s="11">
        <f>C81*ČSÚ!D82</f>
        <v>0</v>
      </c>
      <c r="E81" s="11">
        <f>D81*ČSÚ!E82</f>
        <v>0</v>
      </c>
      <c r="F81" s="11">
        <f>E81*ČSÚ!F82</f>
        <v>0</v>
      </c>
      <c r="G81" s="11">
        <f>F81*ČSÚ!G82</f>
        <v>0</v>
      </c>
      <c r="H81" s="11">
        <f>G81*ČSÚ!H82</f>
        <v>0</v>
      </c>
      <c r="I81" s="11">
        <f>H81*ČSÚ!I82</f>
        <v>0</v>
      </c>
      <c r="J81" s="11">
        <f>I81*ČSÚ!J82</f>
        <v>0</v>
      </c>
      <c r="K81" s="11">
        <f>J81*ČSÚ!K82</f>
        <v>0</v>
      </c>
      <c r="L81" s="11">
        <f>K81*ČSÚ!L82</f>
        <v>0</v>
      </c>
      <c r="M81" s="11">
        <f>L81*ČSÚ!M82</f>
        <v>0</v>
      </c>
      <c r="N81" s="11">
        <f>M81*ČSÚ!N82</f>
        <v>0</v>
      </c>
      <c r="O81" s="11">
        <f>N81*ČSÚ!O82</f>
        <v>0</v>
      </c>
      <c r="P81" s="11">
        <f>O81*ČSÚ!P82</f>
        <v>0</v>
      </c>
      <c r="Q81" s="11">
        <f>P81*ČSÚ!Q82</f>
        <v>0</v>
      </c>
      <c r="R81" s="11">
        <f>Q81*ČSÚ!R82</f>
        <v>0</v>
      </c>
      <c r="S81" s="11">
        <f>R81*ČSÚ!S82</f>
        <v>0</v>
      </c>
      <c r="T81" s="11">
        <f>S81*ČSÚ!T82</f>
        <v>0</v>
      </c>
      <c r="U81" s="11">
        <f>T81*ČSÚ!U82</f>
        <v>0</v>
      </c>
      <c r="V81" s="11">
        <f>U81*ČSÚ!V82</f>
        <v>0</v>
      </c>
      <c r="W81" s="11">
        <f>V81*ČSÚ!W82</f>
        <v>0</v>
      </c>
      <c r="X81" s="12">
        <f>W81*ČSÚ!X82</f>
        <v>0</v>
      </c>
    </row>
    <row r="82" spans="1:24" x14ac:dyDescent="0.2">
      <c r="A82" s="15" t="s">
        <v>3</v>
      </c>
      <c r="B82" s="62">
        <f t="shared" si="13"/>
        <v>0</v>
      </c>
      <c r="C82" s="11">
        <f>B82*ČSÚ!C83</f>
        <v>0</v>
      </c>
      <c r="D82" s="11">
        <f>C82*ČSÚ!D83</f>
        <v>0</v>
      </c>
      <c r="E82" s="11">
        <f>D82*ČSÚ!E83</f>
        <v>0</v>
      </c>
      <c r="F82" s="11">
        <f>E82*ČSÚ!F83</f>
        <v>0</v>
      </c>
      <c r="G82" s="11">
        <f>F82*ČSÚ!G83</f>
        <v>0</v>
      </c>
      <c r="H82" s="11">
        <f>G82*ČSÚ!H83</f>
        <v>0</v>
      </c>
      <c r="I82" s="11">
        <f>H82*ČSÚ!I83</f>
        <v>0</v>
      </c>
      <c r="J82" s="11">
        <f>I82*ČSÚ!J83</f>
        <v>0</v>
      </c>
      <c r="K82" s="11">
        <f>J82*ČSÚ!K83</f>
        <v>0</v>
      </c>
      <c r="L82" s="11">
        <f>K82*ČSÚ!L83</f>
        <v>0</v>
      </c>
      <c r="M82" s="11">
        <f>L82*ČSÚ!M83</f>
        <v>0</v>
      </c>
      <c r="N82" s="11">
        <f>M82*ČSÚ!N83</f>
        <v>0</v>
      </c>
      <c r="O82" s="11">
        <f>N82*ČSÚ!O83</f>
        <v>0</v>
      </c>
      <c r="P82" s="11">
        <f>O82*ČSÚ!P83</f>
        <v>0</v>
      </c>
      <c r="Q82" s="11">
        <f>P82*ČSÚ!Q83</f>
        <v>0</v>
      </c>
      <c r="R82" s="11">
        <f>Q82*ČSÚ!R83</f>
        <v>0</v>
      </c>
      <c r="S82" s="11">
        <f>R82*ČSÚ!S83</f>
        <v>0</v>
      </c>
      <c r="T82" s="11">
        <f>S82*ČSÚ!T83</f>
        <v>0</v>
      </c>
      <c r="U82" s="11">
        <f>T82*ČSÚ!U83</f>
        <v>0</v>
      </c>
      <c r="V82" s="11">
        <f>U82*ČSÚ!V83</f>
        <v>0</v>
      </c>
      <c r="W82" s="11">
        <f>V82*ČSÚ!W83</f>
        <v>0</v>
      </c>
      <c r="X82" s="12">
        <f>W82*ČSÚ!X83</f>
        <v>0</v>
      </c>
    </row>
    <row r="83" spans="1:24" x14ac:dyDescent="0.2">
      <c r="A83" s="15" t="s">
        <v>4</v>
      </c>
      <c r="B83" s="62">
        <f t="shared" si="13"/>
        <v>0</v>
      </c>
      <c r="C83" s="11">
        <f>B83*ČSÚ!C84</f>
        <v>0</v>
      </c>
      <c r="D83" s="11">
        <f>C83*ČSÚ!D84</f>
        <v>0</v>
      </c>
      <c r="E83" s="11">
        <f>D83*ČSÚ!E84</f>
        <v>0</v>
      </c>
      <c r="F83" s="11">
        <f>E83*ČSÚ!F84</f>
        <v>0</v>
      </c>
      <c r="G83" s="11">
        <f>F83*ČSÚ!G84</f>
        <v>0</v>
      </c>
      <c r="H83" s="11">
        <f>G83*ČSÚ!H84</f>
        <v>0</v>
      </c>
      <c r="I83" s="11">
        <f>H83*ČSÚ!I84</f>
        <v>0</v>
      </c>
      <c r="J83" s="11">
        <f>I83*ČSÚ!J84</f>
        <v>0</v>
      </c>
      <c r="K83" s="11">
        <f>J83*ČSÚ!K84</f>
        <v>0</v>
      </c>
      <c r="L83" s="11">
        <f>K83*ČSÚ!L84</f>
        <v>0</v>
      </c>
      <c r="M83" s="11">
        <f>L83*ČSÚ!M84</f>
        <v>0</v>
      </c>
      <c r="N83" s="11">
        <f>M83*ČSÚ!N84</f>
        <v>0</v>
      </c>
      <c r="O83" s="11">
        <f>N83*ČSÚ!O84</f>
        <v>0</v>
      </c>
      <c r="P83" s="11">
        <f>O83*ČSÚ!P84</f>
        <v>0</v>
      </c>
      <c r="Q83" s="11">
        <f>P83*ČSÚ!Q84</f>
        <v>0</v>
      </c>
      <c r="R83" s="11">
        <f>Q83*ČSÚ!R84</f>
        <v>0</v>
      </c>
      <c r="S83" s="11">
        <f>R83*ČSÚ!S84</f>
        <v>0</v>
      </c>
      <c r="T83" s="11">
        <f>S83*ČSÚ!T84</f>
        <v>0</v>
      </c>
      <c r="U83" s="11">
        <f>T83*ČSÚ!U84</f>
        <v>0</v>
      </c>
      <c r="V83" s="11">
        <f>U83*ČSÚ!V84</f>
        <v>0</v>
      </c>
      <c r="W83" s="11">
        <f>V83*ČSÚ!W84</f>
        <v>0</v>
      </c>
      <c r="X83" s="12">
        <f>W83*ČSÚ!X84</f>
        <v>0</v>
      </c>
    </row>
    <row r="84" spans="1:24" x14ac:dyDescent="0.2">
      <c r="A84" s="15" t="s">
        <v>5</v>
      </c>
      <c r="B84" s="62">
        <f t="shared" si="13"/>
        <v>1.917963496637848</v>
      </c>
      <c r="C84" s="11">
        <f>B84*ČSÚ!C85</f>
        <v>1.873767302180241</v>
      </c>
      <c r="D84" s="11">
        <f>C84*ČSÚ!D85</f>
        <v>1.7993668201373398</v>
      </c>
      <c r="E84" s="11">
        <f>D84*ČSÚ!E85</f>
        <v>1.7035066270948274</v>
      </c>
      <c r="F84" s="11">
        <f>E84*ČSÚ!F85</f>
        <v>1.6138696041583969</v>
      </c>
      <c r="G84" s="11">
        <f>F84*ČSÚ!G85</f>
        <v>1.5338332089067483</v>
      </c>
      <c r="H84" s="11">
        <f>G84*ČSÚ!H85</f>
        <v>1.470780516860102</v>
      </c>
      <c r="I84" s="11">
        <f>H84*ČSÚ!I85</f>
        <v>1.4398867137137585</v>
      </c>
      <c r="J84" s="11">
        <f>I84*ČSÚ!J85</f>
        <v>1.4319455980572651</v>
      </c>
      <c r="K84" s="11">
        <f>J84*ČSÚ!K85</f>
        <v>1.4348292923740271</v>
      </c>
      <c r="L84" s="11">
        <f>K84*ČSÚ!L85</f>
        <v>1.4423905901367222</v>
      </c>
      <c r="M84" s="11">
        <f>L84*ČSÚ!M85</f>
        <v>1.4585270072709433</v>
      </c>
      <c r="N84" s="11">
        <f>M84*ČSÚ!N85</f>
        <v>1.4885063257960642</v>
      </c>
      <c r="O84" s="11">
        <f>N84*ČSÚ!O85</f>
        <v>1.5321795402306719</v>
      </c>
      <c r="P84" s="11">
        <f>O84*ČSÚ!P85</f>
        <v>1.5950598533870559</v>
      </c>
      <c r="Q84" s="11">
        <f>P84*ČSÚ!Q85</f>
        <v>1.6752627841767544</v>
      </c>
      <c r="R84" s="11">
        <f>Q84*ČSÚ!R85</f>
        <v>1.753239397773573</v>
      </c>
      <c r="S84" s="11">
        <f>R84*ČSÚ!S85</f>
        <v>1.8137297798751331</v>
      </c>
      <c r="T84" s="11">
        <f>S84*ČSÚ!T85</f>
        <v>1.8416960635631225</v>
      </c>
      <c r="U84" s="11">
        <f>T84*ČSÚ!U85</f>
        <v>1.8335416655508809</v>
      </c>
      <c r="V84" s="11">
        <f>U84*ČSÚ!V85</f>
        <v>1.8034337932770896</v>
      </c>
      <c r="W84" s="11">
        <f>V84*ČSÚ!W85</f>
        <v>1.7711025254865245</v>
      </c>
      <c r="X84" s="12">
        <f>W84*ČSÚ!X85</f>
        <v>1.7483718853807413</v>
      </c>
    </row>
    <row r="85" spans="1:24" x14ac:dyDescent="0.2">
      <c r="A85" s="15" t="s">
        <v>6</v>
      </c>
      <c r="B85" s="62">
        <f t="shared" si="13"/>
        <v>7.505144738647278</v>
      </c>
      <c r="C85" s="11">
        <f>B85*ČSÚ!C86</f>
        <v>7.4819668264855235</v>
      </c>
      <c r="D85" s="11">
        <f>C85*ČSÚ!D86</f>
        <v>7.4311656303504474</v>
      </c>
      <c r="E85" s="11">
        <f>D85*ČSÚ!E86</f>
        <v>7.3921617670999149</v>
      </c>
      <c r="F85" s="11">
        <f>E85*ČSÚ!F86</f>
        <v>7.3290503105635736</v>
      </c>
      <c r="G85" s="11">
        <f>F85*ČSÚ!G86</f>
        <v>7.2192838219856368</v>
      </c>
      <c r="H85" s="11">
        <f>G85*ČSÚ!H86</f>
        <v>7.0499856834984636</v>
      </c>
      <c r="I85" s="11">
        <f>H85*ČSÚ!I86</f>
        <v>6.7769052107950793</v>
      </c>
      <c r="J85" s="11">
        <f>I85*ČSÚ!J86</f>
        <v>6.4278259776977817</v>
      </c>
      <c r="K85" s="11">
        <f>J85*ČSÚ!K86</f>
        <v>6.101443787215314</v>
      </c>
      <c r="L85" s="11">
        <f>K85*ČSÚ!L86</f>
        <v>5.8101543876683941</v>
      </c>
      <c r="M85" s="11">
        <f>L85*ČSÚ!M86</f>
        <v>5.5809185316545804</v>
      </c>
      <c r="N85" s="11">
        <f>M85*ČSÚ!N86</f>
        <v>5.4691110189996985</v>
      </c>
      <c r="O85" s="11">
        <f>N85*ČSÚ!O86</f>
        <v>5.4411137253787691</v>
      </c>
      <c r="P85" s="11">
        <f>O85*ČSÚ!P86</f>
        <v>5.4526439085150216</v>
      </c>
      <c r="Q85" s="11">
        <f>P85*ČSÚ!Q86</f>
        <v>5.4812716755419197</v>
      </c>
      <c r="R85" s="11">
        <f>Q85*ČSÚ!R86</f>
        <v>5.5412414510383545</v>
      </c>
      <c r="S85" s="11">
        <f>R85*ČSÚ!S86</f>
        <v>5.6517773308913695</v>
      </c>
      <c r="T85" s="11">
        <f>S85*ČSÚ!T86</f>
        <v>5.8123557015943135</v>
      </c>
      <c r="U85" s="11">
        <f>T85*ČSÚ!U86</f>
        <v>6.0430982821884891</v>
      </c>
      <c r="V85" s="11">
        <f>U85*ČSÚ!V86</f>
        <v>6.3371232951579124</v>
      </c>
      <c r="W85" s="11">
        <f>V85*ČSÚ!W86</f>
        <v>6.6230162697893489</v>
      </c>
      <c r="X85" s="12">
        <f>W85*ČSÚ!X86</f>
        <v>6.8450070246295009</v>
      </c>
    </row>
    <row r="86" spans="1:24" x14ac:dyDescent="0.2">
      <c r="A86" s="15" t="s">
        <v>7</v>
      </c>
      <c r="B86" s="62">
        <f t="shared" si="13"/>
        <v>26.811796144302349</v>
      </c>
      <c r="C86" s="11">
        <f>B86*ČSÚ!C87</f>
        <v>25.807704548003173</v>
      </c>
      <c r="D86" s="11">
        <f>C86*ČSÚ!D87</f>
        <v>25.163619806995534</v>
      </c>
      <c r="E86" s="11">
        <f>D86*ČSÚ!E87</f>
        <v>24.890862240379771</v>
      </c>
      <c r="F86" s="11">
        <f>E86*ČSÚ!F87</f>
        <v>24.67256645285039</v>
      </c>
      <c r="G86" s="11">
        <f>F86*ČSÚ!G87</f>
        <v>24.54752524522684</v>
      </c>
      <c r="H86" s="11">
        <f>G86*ČSÚ!H87</f>
        <v>24.453683941465197</v>
      </c>
      <c r="I86" s="11">
        <f>H86*ČSÚ!I87</f>
        <v>24.296718053451976</v>
      </c>
      <c r="J86" s="11">
        <f>I86*ČSÚ!J87</f>
        <v>24.173885688579713</v>
      </c>
      <c r="K86" s="11">
        <f>J86*ČSÚ!K87</f>
        <v>23.973260643060616</v>
      </c>
      <c r="L86" s="11">
        <f>K86*ČSÚ!L87</f>
        <v>23.622192698278187</v>
      </c>
      <c r="M86" s="11">
        <f>L86*ČSÚ!M87</f>
        <v>23.079127999973867</v>
      </c>
      <c r="N86" s="11">
        <f>M86*ČSÚ!N87</f>
        <v>22.201389111681817</v>
      </c>
      <c r="O86" s="11">
        <f>N86*ČSÚ!O87</f>
        <v>21.078675757005016</v>
      </c>
      <c r="P86" s="11">
        <f>O86*ČSÚ!P87</f>
        <v>20.029130318464546</v>
      </c>
      <c r="Q86" s="11">
        <f>P86*ČSÚ!Q87</f>
        <v>19.092615505087512</v>
      </c>
      <c r="R86" s="11">
        <f>Q86*ČSÚ!R87</f>
        <v>18.356104500205774</v>
      </c>
      <c r="S86" s="11">
        <f>R86*ČSÚ!S87</f>
        <v>17.998168434993566</v>
      </c>
      <c r="T86" s="11">
        <f>S86*ČSÚ!T87</f>
        <v>17.91033242246198</v>
      </c>
      <c r="U86" s="11">
        <f>T86*ČSÚ!U87</f>
        <v>17.949919026145174</v>
      </c>
      <c r="V86" s="11">
        <f>U86*ČSÚ!V87</f>
        <v>18.044657672274525</v>
      </c>
      <c r="W86" s="11">
        <f>V86*ČSÚ!W87</f>
        <v>18.240416361107197</v>
      </c>
      <c r="X86" s="12">
        <f>W86*ČSÚ!X87</f>
        <v>18.599215255519127</v>
      </c>
    </row>
    <row r="87" spans="1:24" x14ac:dyDescent="0.2">
      <c r="A87" s="15" t="s">
        <v>8</v>
      </c>
      <c r="B87" s="62">
        <f t="shared" si="13"/>
        <v>32.004655330456373</v>
      </c>
      <c r="C87" s="11">
        <f>B87*ČSÚ!C88</f>
        <v>31.754740045802379</v>
      </c>
      <c r="D87" s="11">
        <f>C87*ČSÚ!D88</f>
        <v>30.895236712727129</v>
      </c>
      <c r="E87" s="11">
        <f>D87*ČSÚ!E88</f>
        <v>29.717601871187817</v>
      </c>
      <c r="F87" s="11">
        <f>E87*ČSÚ!F88</f>
        <v>28.548331512526815</v>
      </c>
      <c r="G87" s="11">
        <f>F87*ČSÚ!G88</f>
        <v>27.434238624953814</v>
      </c>
      <c r="H87" s="11">
        <f>G87*ČSÚ!H88</f>
        <v>26.402771364468638</v>
      </c>
      <c r="I87" s="11">
        <f>H87*ČSÚ!I88</f>
        <v>25.760920310659625</v>
      </c>
      <c r="J87" s="11">
        <f>I87*ČSÚ!J88</f>
        <v>25.48689563417992</v>
      </c>
      <c r="K87" s="11">
        <f>J87*ČSÚ!K88</f>
        <v>25.26797813901613</v>
      </c>
      <c r="L87" s="11">
        <f>K87*ČSÚ!L88</f>
        <v>25.143881546397196</v>
      </c>
      <c r="M87" s="11">
        <f>L87*ČSÚ!M88</f>
        <v>25.051239626787027</v>
      </c>
      <c r="N87" s="11">
        <f>M87*ČSÚ!N88</f>
        <v>24.89445829014781</v>
      </c>
      <c r="O87" s="11">
        <f>N87*ČSÚ!O88</f>
        <v>24.772294666261256</v>
      </c>
      <c r="P87" s="11">
        <f>O87*ČSÚ!P88</f>
        <v>24.570949614119119</v>
      </c>
      <c r="Q87" s="11">
        <f>P87*ČSÚ!Q88</f>
        <v>24.216864887232749</v>
      </c>
      <c r="R87" s="11">
        <f>Q87*ČSÚ!R88</f>
        <v>23.66769089791995</v>
      </c>
      <c r="S87" s="11">
        <f>R87*ČSÚ!S88</f>
        <v>22.778419846366017</v>
      </c>
      <c r="T87" s="11">
        <f>S87*ČSÚ!T88</f>
        <v>21.640287856739388</v>
      </c>
      <c r="U87" s="11">
        <f>T87*ČSÚ!U88</f>
        <v>20.576487301094364</v>
      </c>
      <c r="V87" s="11">
        <f>U87*ČSÚ!V88</f>
        <v>19.627645667697017</v>
      </c>
      <c r="W87" s="11">
        <f>V87*ČSÚ!W88</f>
        <v>18.881871185857928</v>
      </c>
      <c r="X87" s="12">
        <f>W87*ČSÚ!X88</f>
        <v>18.520406032902461</v>
      </c>
    </row>
    <row r="88" spans="1:24" x14ac:dyDescent="0.2">
      <c r="A88" s="15" t="s">
        <v>9</v>
      </c>
      <c r="B88" s="62">
        <f t="shared" si="13"/>
        <v>57.026050472791034</v>
      </c>
      <c r="C88" s="11">
        <f>B88*ČSÚ!C89</f>
        <v>60.56627772425626</v>
      </c>
      <c r="D88" s="11">
        <f>C88*ČSÚ!D89</f>
        <v>64.07001885066849</v>
      </c>
      <c r="E88" s="11">
        <f>D88*ČSÚ!E89</f>
        <v>66.948820108263419</v>
      </c>
      <c r="F88" s="11">
        <f>E88*ČSÚ!F89</f>
        <v>68.963988653732187</v>
      </c>
      <c r="G88" s="11">
        <f>F88*ČSÚ!G89</f>
        <v>69.791365195375022</v>
      </c>
      <c r="H88" s="11">
        <f>G88*ČSÚ!H89</f>
        <v>69.230582651493336</v>
      </c>
      <c r="I88" s="11">
        <f>H88*ČSÚ!I89</f>
        <v>67.391635957908647</v>
      </c>
      <c r="J88" s="11">
        <f>I88*ČSÚ!J89</f>
        <v>64.844429189765904</v>
      </c>
      <c r="K88" s="11">
        <f>J88*ČSÚ!K89</f>
        <v>62.315158878056771</v>
      </c>
      <c r="L88" s="11">
        <f>K88*ČSÚ!L89</f>
        <v>59.906308109327149</v>
      </c>
      <c r="M88" s="11">
        <f>L88*ČSÚ!M89</f>
        <v>57.676821904933661</v>
      </c>
      <c r="N88" s="11">
        <f>M88*ČSÚ!N89</f>
        <v>56.292035486430855</v>
      </c>
      <c r="O88" s="11">
        <f>N88*ČSÚ!O89</f>
        <v>55.704424909421967</v>
      </c>
      <c r="P88" s="11">
        <f>O88*ČSÚ!P89</f>
        <v>55.236007451021067</v>
      </c>
      <c r="Q88" s="11">
        <f>P88*ČSÚ!Q89</f>
        <v>54.97309272637451</v>
      </c>
      <c r="R88" s="11">
        <f>Q88*ČSÚ!R89</f>
        <v>54.778244554347822</v>
      </c>
      <c r="S88" s="11">
        <f>R88*ČSÚ!S89</f>
        <v>54.444273867675804</v>
      </c>
      <c r="T88" s="11">
        <f>S88*ČSÚ!T89</f>
        <v>54.185191719190279</v>
      </c>
      <c r="U88" s="11">
        <f>T88*ČSÚ!U89</f>
        <v>53.753566991935251</v>
      </c>
      <c r="V88" s="11">
        <f>U88*ČSÚ!V89</f>
        <v>52.990271123704822</v>
      </c>
      <c r="W88" s="11">
        <f>V88*ČSÚ!W89</f>
        <v>51.803015680541421</v>
      </c>
      <c r="X88" s="12">
        <f>W88*ČSÚ!X89</f>
        <v>49.876379644392408</v>
      </c>
    </row>
    <row r="89" spans="1:24" x14ac:dyDescent="0.2">
      <c r="A89" s="15" t="s">
        <v>10</v>
      </c>
      <c r="B89" s="62">
        <f t="shared" si="13"/>
        <v>51.320182536945154</v>
      </c>
      <c r="C89" s="11">
        <f>B89*ČSÚ!C90</f>
        <v>50.687184501683134</v>
      </c>
      <c r="D89" s="11">
        <f>C89*ČSÚ!D90</f>
        <v>50.581847386416108</v>
      </c>
      <c r="E89" s="11">
        <f>D89*ČSÚ!E90</f>
        <v>51.363772895898236</v>
      </c>
      <c r="F89" s="11">
        <f>E89*ČSÚ!F90</f>
        <v>52.964912053244063</v>
      </c>
      <c r="G89" s="11">
        <f>F89*ČSÚ!G90</f>
        <v>55.559551267830564</v>
      </c>
      <c r="H89" s="11">
        <f>G89*ČSÚ!H90</f>
        <v>58.98833439092045</v>
      </c>
      <c r="I89" s="11">
        <f>H89*ČSÚ!I90</f>
        <v>62.408189368200674</v>
      </c>
      <c r="J89" s="11">
        <f>I89*ČSÚ!J90</f>
        <v>65.210276676600074</v>
      </c>
      <c r="K89" s="11">
        <f>J89*ČSÚ!K90</f>
        <v>67.17349341106744</v>
      </c>
      <c r="L89" s="11">
        <f>K89*ČSÚ!L90</f>
        <v>67.984604203910592</v>
      </c>
      <c r="M89" s="11">
        <f>L89*ČSÚ!M90</f>
        <v>67.44989079899031</v>
      </c>
      <c r="N89" s="11">
        <f>M89*ČSÚ!N90</f>
        <v>65.674540258702876</v>
      </c>
      <c r="O89" s="11">
        <f>N89*ČSÚ!O90</f>
        <v>63.2105220681049</v>
      </c>
      <c r="P89" s="11">
        <f>O89*ČSÚ!P90</f>
        <v>60.76391001051401</v>
      </c>
      <c r="Q89" s="11">
        <f>P89*ČSÚ!Q90</f>
        <v>58.434414218544077</v>
      </c>
      <c r="R89" s="11">
        <f>Q89*ČSÚ!R90</f>
        <v>56.279354888821885</v>
      </c>
      <c r="S89" s="11">
        <f>R89*ČSÚ!S90</f>
        <v>54.944034392011005</v>
      </c>
      <c r="T89" s="11">
        <f>S89*ČSÚ!T90</f>
        <v>54.381486179566465</v>
      </c>
      <c r="U89" s="11">
        <f>T89*ČSÚ!U90</f>
        <v>53.93410354542312</v>
      </c>
      <c r="V89" s="11">
        <f>U89*ČSÚ!V90</f>
        <v>53.686441282249014</v>
      </c>
      <c r="W89" s="11">
        <f>V89*ČSÚ!W90</f>
        <v>53.504427150028363</v>
      </c>
      <c r="X89" s="12">
        <f>W89*ČSÚ!X90</f>
        <v>53.186840249084412</v>
      </c>
    </row>
    <row r="90" spans="1:24" x14ac:dyDescent="0.2">
      <c r="A90" s="15" t="s">
        <v>11</v>
      </c>
      <c r="B90" s="62">
        <f t="shared" si="13"/>
        <v>24.3061708687761</v>
      </c>
      <c r="C90" s="11">
        <f>B90*ČSÚ!C91</f>
        <v>24.926274214488998</v>
      </c>
      <c r="D90" s="11">
        <f>C90*ČSÚ!D91</f>
        <v>25.700428146023505</v>
      </c>
      <c r="E90" s="11">
        <f>D90*ČSÚ!E91</f>
        <v>26.190394050789109</v>
      </c>
      <c r="F90" s="11">
        <f>E90*ČSÚ!F91</f>
        <v>26.443413068170454</v>
      </c>
      <c r="G90" s="11">
        <f>F90*ČSÚ!G91</f>
        <v>26.344288596513657</v>
      </c>
      <c r="H90" s="11">
        <f>G90*ČSÚ!H91</f>
        <v>26.024406397542485</v>
      </c>
      <c r="I90" s="11">
        <f>H90*ČSÚ!I91</f>
        <v>25.985279343204912</v>
      </c>
      <c r="J90" s="11">
        <f>I90*ČSÚ!J91</f>
        <v>26.394260437596834</v>
      </c>
      <c r="K90" s="11">
        <f>J90*ČSÚ!K91</f>
        <v>27.222911373029234</v>
      </c>
      <c r="L90" s="11">
        <f>K90*ČSÚ!L91</f>
        <v>28.561033225359626</v>
      </c>
      <c r="M90" s="11">
        <f>L90*ČSÚ!M91</f>
        <v>30.327446134093005</v>
      </c>
      <c r="N90" s="11">
        <f>M90*ČSÚ!N91</f>
        <v>32.089060809841818</v>
      </c>
      <c r="O90" s="11">
        <f>N90*ČSÚ!O91</f>
        <v>33.5327437878327</v>
      </c>
      <c r="P90" s="11">
        <f>O90*ČSÚ!P91</f>
        <v>34.545092927527932</v>
      </c>
      <c r="Q90" s="11">
        <f>P90*ČSÚ!Q91</f>
        <v>34.966518219660323</v>
      </c>
      <c r="R90" s="11">
        <f>Q90*ČSÚ!R91</f>
        <v>34.698402322888505</v>
      </c>
      <c r="S90" s="11">
        <f>R90*ČSÚ!S91</f>
        <v>33.793291739897143</v>
      </c>
      <c r="T90" s="11">
        <f>S90*ČSÚ!T91</f>
        <v>32.533853106508808</v>
      </c>
      <c r="U90" s="11">
        <f>T90*ČSÚ!U91</f>
        <v>31.283269748628577</v>
      </c>
      <c r="V90" s="11">
        <f>U90*ČSÚ!V91</f>
        <v>30.093190938383017</v>
      </c>
      <c r="W90" s="11">
        <f>V90*ČSÚ!W91</f>
        <v>28.993108254116297</v>
      </c>
      <c r="X90" s="12">
        <f>W90*ČSÚ!X91</f>
        <v>28.313631651472406</v>
      </c>
    </row>
    <row r="91" spans="1:24" x14ac:dyDescent="0.2">
      <c r="A91" s="15" t="s">
        <v>12</v>
      </c>
      <c r="B91" s="62">
        <f t="shared" si="13"/>
        <v>25.391213985899999</v>
      </c>
      <c r="C91" s="11">
        <f>B91*ČSÚ!C92</f>
        <v>24.456273573966005</v>
      </c>
      <c r="D91" s="11">
        <f>C91*ČSÚ!D92</f>
        <v>23.404835345885175</v>
      </c>
      <c r="E91" s="11">
        <f>D91*ČSÚ!E92</f>
        <v>22.48300940208885</v>
      </c>
      <c r="F91" s="11">
        <f>E91*ČSÚ!F92</f>
        <v>21.804300038822873</v>
      </c>
      <c r="G91" s="11">
        <f>F91*ČSÚ!G92</f>
        <v>21.691080839710455</v>
      </c>
      <c r="H91" s="11">
        <f>G91*ČSÚ!H92</f>
        <v>22.254468412504984</v>
      </c>
      <c r="I91" s="11">
        <f>H91*ČSÚ!I92</f>
        <v>22.956021183586845</v>
      </c>
      <c r="J91" s="11">
        <f>I91*ČSÚ!J92</f>
        <v>23.400950897442225</v>
      </c>
      <c r="K91" s="11">
        <f>J91*ČSÚ!K92</f>
        <v>23.633554521177434</v>
      </c>
      <c r="L91" s="11">
        <f>K91*ČSÚ!L92</f>
        <v>23.553050218125829</v>
      </c>
      <c r="M91" s="11">
        <f>L91*ČSÚ!M92</f>
        <v>23.277860210084881</v>
      </c>
      <c r="N91" s="11">
        <f>M91*ČSÚ!N92</f>
        <v>23.254268422293752</v>
      </c>
      <c r="O91" s="11">
        <f>N91*ČSÚ!O92</f>
        <v>23.630632275559805</v>
      </c>
      <c r="P91" s="11">
        <f>O91*ČSÚ!P92</f>
        <v>24.381720673574701</v>
      </c>
      <c r="Q91" s="11">
        <f>P91*ČSÚ!Q92</f>
        <v>25.588715025081939</v>
      </c>
      <c r="R91" s="11">
        <f>Q91*ČSÚ!R92</f>
        <v>27.179557029607707</v>
      </c>
      <c r="S91" s="11">
        <f>R91*ČSÚ!S92</f>
        <v>28.765944391423666</v>
      </c>
      <c r="T91" s="11">
        <f>S91*ČSÚ!T92</f>
        <v>30.066521876978502</v>
      </c>
      <c r="U91" s="11">
        <f>T91*ČSÚ!U92</f>
        <v>30.979973092480392</v>
      </c>
      <c r="V91" s="11">
        <f>U91*ČSÚ!V92</f>
        <v>31.364676036899198</v>
      </c>
      <c r="W91" s="11">
        <f>V91*ČSÚ!W92</f>
        <v>31.133034615989306</v>
      </c>
      <c r="X91" s="12">
        <f>W91*ČSÚ!X92</f>
        <v>30.330414911107379</v>
      </c>
    </row>
    <row r="92" spans="1:24" x14ac:dyDescent="0.2">
      <c r="A92" s="15" t="s">
        <v>13</v>
      </c>
      <c r="B92" s="62">
        <f t="shared" si="13"/>
        <v>15.457391417538075</v>
      </c>
      <c r="C92" s="11">
        <f>B92*ČSÚ!C93</f>
        <v>15.373587364791002</v>
      </c>
      <c r="D92" s="11">
        <f>C92*ČSÚ!D93</f>
        <v>15.284967958206648</v>
      </c>
      <c r="E92" s="11">
        <f>D92*ČSÚ!E93</f>
        <v>15.100442754363106</v>
      </c>
      <c r="F92" s="11">
        <f>E92*ČSÚ!F93</f>
        <v>14.833317336231813</v>
      </c>
      <c r="G92" s="11">
        <f>F92*ČSÚ!G93</f>
        <v>14.469715881571128</v>
      </c>
      <c r="H92" s="11">
        <f>G92*ČSÚ!H93</f>
        <v>13.946447431253217</v>
      </c>
      <c r="I92" s="11">
        <f>H92*ČSÚ!I93</f>
        <v>13.352596031267788</v>
      </c>
      <c r="J92" s="11">
        <f>I92*ČSÚ!J93</f>
        <v>12.838197969597502</v>
      </c>
      <c r="K92" s="11">
        <f>J92*ČSÚ!K93</f>
        <v>12.462938289857084</v>
      </c>
      <c r="L92" s="11">
        <f>K92*ČSÚ!L93</f>
        <v>12.410581876863134</v>
      </c>
      <c r="M92" s="11">
        <f>L92*ČSÚ!M93</f>
        <v>12.743643850608429</v>
      </c>
      <c r="N92" s="11">
        <f>M92*ČSÚ!N93</f>
        <v>13.153561405993491</v>
      </c>
      <c r="O92" s="11">
        <f>N92*ČSÚ!O93</f>
        <v>13.415195631152447</v>
      </c>
      <c r="P92" s="11">
        <f>O92*ČSÚ!P93</f>
        <v>13.55454521281202</v>
      </c>
      <c r="Q92" s="11">
        <f>P92*ČSÚ!Q93</f>
        <v>13.515431022870594</v>
      </c>
      <c r="R92" s="11">
        <f>Q92*ČSÚ!R93</f>
        <v>13.366809773076957</v>
      </c>
      <c r="S92" s="11">
        <f>R92*ČSÚ!S93</f>
        <v>13.363282737590879</v>
      </c>
      <c r="T92" s="11">
        <f>S92*ČSÚ!T93</f>
        <v>13.588717329078342</v>
      </c>
      <c r="U92" s="11">
        <f>T92*ČSÚ!U93</f>
        <v>14.028942045676118</v>
      </c>
      <c r="V92" s="11">
        <f>U92*ČSÚ!V93</f>
        <v>14.731392346676024</v>
      </c>
      <c r="W92" s="11">
        <f>V92*ČSÚ!W93</f>
        <v>15.655137724461168</v>
      </c>
      <c r="X92" s="12">
        <f>W92*ČSÚ!X93</f>
        <v>16.576243105624997</v>
      </c>
    </row>
    <row r="93" spans="1:24" x14ac:dyDescent="0.2">
      <c r="A93" s="15" t="s">
        <v>14</v>
      </c>
      <c r="B93" s="62">
        <f t="shared" si="13"/>
        <v>10.085367029999036</v>
      </c>
      <c r="C93" s="11">
        <f>B93*ČSÚ!C94</f>
        <v>10.348329932008951</v>
      </c>
      <c r="D93" s="11">
        <f>C93*ČSÚ!D94</f>
        <v>10.612654694622497</v>
      </c>
      <c r="E93" s="11">
        <f>D93*ČSÚ!E94</f>
        <v>10.760045153588036</v>
      </c>
      <c r="F93" s="11">
        <f>E93*ČSÚ!F94</f>
        <v>10.690389078850123</v>
      </c>
      <c r="G93" s="11">
        <f>F93*ČSÚ!G94</f>
        <v>10.599778921642727</v>
      </c>
      <c r="H93" s="11">
        <f>G93*ČSÚ!H94</f>
        <v>10.556586274543523</v>
      </c>
      <c r="I93" s="11">
        <f>H93*ČSÚ!I94</f>
        <v>10.506940265265758</v>
      </c>
      <c r="J93" s="11">
        <f>I93*ČSÚ!J94</f>
        <v>10.394308203070127</v>
      </c>
      <c r="K93" s="11">
        <f>J93*ČSÚ!K94</f>
        <v>10.22426133588057</v>
      </c>
      <c r="L93" s="11">
        <f>K93*ČSÚ!L94</f>
        <v>9.9858893031793734</v>
      </c>
      <c r="M93" s="11">
        <f>L93*ČSÚ!M94</f>
        <v>9.6354268573862623</v>
      </c>
      <c r="N93" s="11">
        <f>M93*ČSÚ!N94</f>
        <v>9.2359529055511658</v>
      </c>
      <c r="O93" s="11">
        <f>N93*ČSÚ!O94</f>
        <v>8.8922997627762026</v>
      </c>
      <c r="P93" s="11">
        <f>O93*ČSÚ!P94</f>
        <v>8.6453851499249676</v>
      </c>
      <c r="Q93" s="11">
        <f>P93*ČSÚ!Q94</f>
        <v>8.6224811306821074</v>
      </c>
      <c r="R93" s="11">
        <f>Q93*ČSÚ!R94</f>
        <v>8.8659446649582367</v>
      </c>
      <c r="S93" s="11">
        <f>R93*ČSÚ!S94</f>
        <v>9.1605243989365057</v>
      </c>
      <c r="T93" s="11">
        <f>S93*ČSÚ!T94</f>
        <v>9.3504884774541441</v>
      </c>
      <c r="U93" s="11">
        <f>T93*ČSÚ!U94</f>
        <v>9.4545779594997352</v>
      </c>
      <c r="V93" s="11">
        <f>U93*ČSÚ!V94</f>
        <v>9.4352023972753702</v>
      </c>
      <c r="W93" s="11">
        <f>V93*ČSÚ!W94</f>
        <v>9.3415125780211312</v>
      </c>
      <c r="X93" s="12">
        <f>W93*ČSÚ!X94</f>
        <v>9.3498694499070396</v>
      </c>
    </row>
    <row r="94" spans="1:24" x14ac:dyDescent="0.2">
      <c r="A94" s="15" t="s">
        <v>15</v>
      </c>
      <c r="B94" s="62">
        <f t="shared" si="13"/>
        <v>7.9188660445222121</v>
      </c>
      <c r="C94" s="11">
        <f>B94*ČSÚ!C95</f>
        <v>8.4305107610002068</v>
      </c>
      <c r="D94" s="11">
        <f>C94*ČSÚ!D95</f>
        <v>8.8171488120193988</v>
      </c>
      <c r="E94" s="11">
        <f>D94*ČSÚ!E95</f>
        <v>9.287833131198644</v>
      </c>
      <c r="F94" s="11">
        <f>E94*ČSÚ!F95</f>
        <v>9.9625268874076287</v>
      </c>
      <c r="G94" s="11">
        <f>F94*ČSÚ!G95</f>
        <v>10.479287150426012</v>
      </c>
      <c r="H94" s="11">
        <f>G94*ČSÚ!H95</f>
        <v>10.775790712402575</v>
      </c>
      <c r="I94" s="11">
        <f>H94*ČSÚ!I95</f>
        <v>11.067160715350932</v>
      </c>
      <c r="J94" s="11">
        <f>I94*ČSÚ!J95</f>
        <v>11.242908558993806</v>
      </c>
      <c r="K94" s="11">
        <f>J94*ČSÚ!K95</f>
        <v>11.199372375937045</v>
      </c>
      <c r="L94" s="11">
        <f>K94*ČSÚ!L95</f>
        <v>11.132239833838348</v>
      </c>
      <c r="M94" s="11">
        <f>L94*ČSÚ!M95</f>
        <v>11.110877023285878</v>
      </c>
      <c r="N94" s="11">
        <f>M94*ČSÚ!N95</f>
        <v>11.081354555751732</v>
      </c>
      <c r="O94" s="11">
        <f>N94*ČSÚ!O95</f>
        <v>10.985960420266167</v>
      </c>
      <c r="P94" s="11">
        <f>O94*ČSÚ!P95</f>
        <v>10.828981588929933</v>
      </c>
      <c r="Q94" s="11">
        <f>P94*ČSÚ!Q95</f>
        <v>10.596404346220416</v>
      </c>
      <c r="R94" s="11">
        <f>Q94*ČSÚ!R95</f>
        <v>10.241468273761381</v>
      </c>
      <c r="S94" s="11">
        <f>R94*ČSÚ!S95</f>
        <v>9.8340438117999049</v>
      </c>
      <c r="T94" s="11">
        <f>S94*ČSÚ!T95</f>
        <v>9.4880599457865511</v>
      </c>
      <c r="U94" s="11">
        <f>T94*ČSÚ!U95</f>
        <v>9.2464944716557156</v>
      </c>
      <c r="V94" s="11">
        <f>U94*ČSÚ!V95</f>
        <v>9.2451795600449813</v>
      </c>
      <c r="W94" s="11">
        <f>V94*ČSÚ!W95</f>
        <v>9.52745325664511</v>
      </c>
      <c r="X94" s="12">
        <f>W94*ČSÚ!X95</f>
        <v>9.860378068990217</v>
      </c>
    </row>
    <row r="95" spans="1:24" x14ac:dyDescent="0.2">
      <c r="A95" s="15" t="s">
        <v>16</v>
      </c>
      <c r="B95" s="62">
        <f t="shared" si="13"/>
        <v>5.9679497186607033</v>
      </c>
      <c r="C95" s="11">
        <f>B95*ČSÚ!C96</f>
        <v>6.0426223187987933</v>
      </c>
      <c r="D95" s="11">
        <f>C95*ČSÚ!D96</f>
        <v>6.2426499993344455</v>
      </c>
      <c r="E95" s="11">
        <f>D95*ČSÚ!E96</f>
        <v>6.5490139378015488</v>
      </c>
      <c r="F95" s="11">
        <f>E95*ČSÚ!F96</f>
        <v>6.8871653008025753</v>
      </c>
      <c r="G95" s="11">
        <f>F95*ČSÚ!G96</f>
        <v>7.3237318503391897</v>
      </c>
      <c r="H95" s="11">
        <f>G95*ČSÚ!H96</f>
        <v>7.8323306428819404</v>
      </c>
      <c r="I95" s="11">
        <f>H95*ČSÚ!I96</f>
        <v>8.2234335430527121</v>
      </c>
      <c r="J95" s="11">
        <f>I95*ČSÚ!J96</f>
        <v>8.7009668837148091</v>
      </c>
      <c r="K95" s="11">
        <f>J95*ČSÚ!K96</f>
        <v>9.3759288033607913</v>
      </c>
      <c r="L95" s="11">
        <f>K95*ČSÚ!L96</f>
        <v>9.8994827437212525</v>
      </c>
      <c r="M95" s="11">
        <f>L95*ČSÚ!M96</f>
        <v>10.211416185513572</v>
      </c>
      <c r="N95" s="11">
        <f>M95*ČSÚ!N96</f>
        <v>10.510539769657894</v>
      </c>
      <c r="O95" s="11">
        <f>N95*ČSÚ!O96</f>
        <v>10.707473281679537</v>
      </c>
      <c r="P95" s="11">
        <f>O95*ČSÚ!P96</f>
        <v>10.709907360910556</v>
      </c>
      <c r="Q95" s="11">
        <f>P95*ČSÚ!Q96</f>
        <v>10.687196164017728</v>
      </c>
      <c r="R95" s="11">
        <f>Q95*ČSÚ!R96</f>
        <v>10.701429339182171</v>
      </c>
      <c r="S95" s="11">
        <f>R95*ČSÚ!S96</f>
        <v>10.705823058472065</v>
      </c>
      <c r="T95" s="11">
        <f>S95*ČSÚ!T96</f>
        <v>10.648477802012428</v>
      </c>
      <c r="U95" s="11">
        <f>T95*ČSÚ!U96</f>
        <v>10.530383703727741</v>
      </c>
      <c r="V95" s="11">
        <f>U95*ČSÚ!V96</f>
        <v>10.332955124743856</v>
      </c>
      <c r="W95" s="11">
        <f>V95*ČSÚ!W96</f>
        <v>10.010212720942596</v>
      </c>
      <c r="X95" s="12">
        <f>W95*ČSÚ!X96</f>
        <v>9.636664070141304</v>
      </c>
    </row>
    <row r="96" spans="1:24" x14ac:dyDescent="0.2">
      <c r="A96" s="15" t="s">
        <v>17</v>
      </c>
      <c r="B96" s="62">
        <f t="shared" si="13"/>
        <v>2.6971575601070223</v>
      </c>
      <c r="C96" s="11">
        <f>B96*ČSÚ!C97</f>
        <v>2.6991417196988681</v>
      </c>
      <c r="D96" s="11">
        <f>C96*ČSÚ!D97</f>
        <v>2.6857975477959624</v>
      </c>
      <c r="E96" s="11">
        <f>D96*ČSÚ!E97</f>
        <v>2.6567896934813735</v>
      </c>
      <c r="F96" s="11">
        <f>E96*ČSÚ!F97</f>
        <v>2.6379541503137118</v>
      </c>
      <c r="G96" s="11">
        <f>F96*ČSÚ!G97</f>
        <v>2.651396132900723</v>
      </c>
      <c r="H96" s="11">
        <f>G96*ČSÚ!H97</f>
        <v>2.7087131937862936</v>
      </c>
      <c r="I96" s="11">
        <f>H96*ČSÚ!I97</f>
        <v>2.8255829883369787</v>
      </c>
      <c r="J96" s="11">
        <f>I96*ČSÚ!J97</f>
        <v>2.9896534244457955</v>
      </c>
      <c r="K96" s="11">
        <f>J96*ČSÚ!K97</f>
        <v>3.1652515483241386</v>
      </c>
      <c r="L96" s="11">
        <f>K96*ČSÚ!L97</f>
        <v>3.3887769074139658</v>
      </c>
      <c r="M96" s="11">
        <f>L96*ČSÚ!M97</f>
        <v>3.647737680059572</v>
      </c>
      <c r="N96" s="11">
        <f>M96*ČSÚ!N97</f>
        <v>3.8493255000001194</v>
      </c>
      <c r="O96" s="11">
        <f>N96*ČSÚ!O97</f>
        <v>4.0990501494752332</v>
      </c>
      <c r="P96" s="11">
        <f>O96*ČSÚ!P97</f>
        <v>4.4475076980769774</v>
      </c>
      <c r="Q96" s="11">
        <f>P96*ČSÚ!Q97</f>
        <v>4.7205671821885851</v>
      </c>
      <c r="R96" s="11">
        <f>Q96*ČSÚ!R97</f>
        <v>4.8885640186164778</v>
      </c>
      <c r="S96" s="11">
        <f>R96*ČSÚ!S97</f>
        <v>5.0439851956594319</v>
      </c>
      <c r="T96" s="11">
        <f>S96*ČSÚ!T97</f>
        <v>5.1580184803710702</v>
      </c>
      <c r="U96" s="11">
        <f>T96*ČSÚ!U97</f>
        <v>5.1911343834180723</v>
      </c>
      <c r="V96" s="11">
        <f>U96*ČSÚ!V97</f>
        <v>5.209900061811374</v>
      </c>
      <c r="W96" s="11">
        <f>V96*ČSÚ!W97</f>
        <v>5.2409759134470413</v>
      </c>
      <c r="X96" s="12">
        <f>W96*ČSÚ!X97</f>
        <v>5.2661691510815318</v>
      </c>
    </row>
    <row r="97" spans="1:24" x14ac:dyDescent="0.2">
      <c r="A97" s="15" t="s">
        <v>18</v>
      </c>
      <c r="B97" s="62">
        <f t="shared" si="13"/>
        <v>2.5784376586252038</v>
      </c>
      <c r="C97" s="11">
        <f>B97*ČSÚ!C98</f>
        <v>2.6554229582176703</v>
      </c>
      <c r="D97" s="11">
        <f>C97*ČSÚ!D98</f>
        <v>2.7718852418541875</v>
      </c>
      <c r="E97" s="11">
        <f>D97*ČSÚ!E98</f>
        <v>2.8807836939022118</v>
      </c>
      <c r="F97" s="11">
        <f>E97*ČSÚ!F98</f>
        <v>2.9719986675333034</v>
      </c>
      <c r="G97" s="11">
        <f>F97*ČSÚ!G98</f>
        <v>3.0287792115126733</v>
      </c>
      <c r="H97" s="11">
        <f>G97*ČSÚ!H98</f>
        <v>3.0510217117089713</v>
      </c>
      <c r="I97" s="11">
        <f>H97*ČSÚ!I98</f>
        <v>3.0542682878245802</v>
      </c>
      <c r="J97" s="11">
        <f>I97*ČSÚ!J98</f>
        <v>3.0500891845268283</v>
      </c>
      <c r="K97" s="11">
        <f>J97*ČSÚ!K98</f>
        <v>3.0612795107125437</v>
      </c>
      <c r="L97" s="11">
        <f>K97*ČSÚ!L98</f>
        <v>3.1137427992190294</v>
      </c>
      <c r="M97" s="11">
        <f>L97*ČSÚ!M98</f>
        <v>3.2198436697206252</v>
      </c>
      <c r="N97" s="11">
        <f>M97*ČSÚ!N98</f>
        <v>3.4023426930703748</v>
      </c>
      <c r="O97" s="11">
        <f>N97*ČSÚ!O98</f>
        <v>3.6413804940930126</v>
      </c>
      <c r="P97" s="11">
        <f>O97*ČSÚ!P98</f>
        <v>3.8879130506165773</v>
      </c>
      <c r="Q97" s="11">
        <f>P97*ČSÚ!Q98</f>
        <v>4.1997915859777128</v>
      </c>
      <c r="R97" s="11">
        <f>Q97*ČSÚ!R98</f>
        <v>4.5600233826351486</v>
      </c>
      <c r="S97" s="11">
        <f>R97*ČSÚ!S98</f>
        <v>4.840575912285038</v>
      </c>
      <c r="T97" s="11">
        <f>S97*ČSÚ!T98</f>
        <v>5.1989771926219719</v>
      </c>
      <c r="U97" s="11">
        <f>T97*ČSÚ!U98</f>
        <v>5.6964977133171173</v>
      </c>
      <c r="V97" s="11">
        <f>U97*ČSÚ!V98</f>
        <v>6.0855342384896352</v>
      </c>
      <c r="W97" s="11">
        <f>V97*ČSÚ!W98</f>
        <v>6.3270587786646546</v>
      </c>
      <c r="X97" s="12">
        <f>W97*ČSÚ!X98</f>
        <v>6.5416781827326611</v>
      </c>
    </row>
    <row r="98" spans="1:24" x14ac:dyDescent="0.2">
      <c r="A98" s="15" t="s">
        <v>19</v>
      </c>
      <c r="B98" s="62">
        <f t="shared" si="13"/>
        <v>2.4904093138072523</v>
      </c>
      <c r="C98" s="11">
        <f>B98*ČSÚ!C99</f>
        <v>2.7514614191854312</v>
      </c>
      <c r="D98" s="11">
        <f>C98*ČSÚ!D99</f>
        <v>2.9239918664898927</v>
      </c>
      <c r="E98" s="11">
        <f>D98*ČSÚ!E99</f>
        <v>3.0423678876786675</v>
      </c>
      <c r="F98" s="11">
        <f>E98*ČSÚ!F99</f>
        <v>3.1520653149386466</v>
      </c>
      <c r="G98" s="11">
        <f>F98*ČSÚ!G99</f>
        <v>3.2810292207205527</v>
      </c>
      <c r="H98" s="11">
        <f>G98*ČSÚ!H99</f>
        <v>3.425788167452867</v>
      </c>
      <c r="I98" s="11">
        <f>H98*ČSÚ!I99</f>
        <v>3.6024843398431505</v>
      </c>
      <c r="J98" s="11">
        <f>I98*ČSÚ!J99</f>
        <v>3.7885533936765334</v>
      </c>
      <c r="K98" s="11">
        <f>J98*ČSÚ!K99</f>
        <v>3.9452888000305864</v>
      </c>
      <c r="L98" s="11">
        <f>K98*ČSÚ!L99</f>
        <v>4.0508205022047434</v>
      </c>
      <c r="M98" s="11">
        <f>L98*ČSÚ!M99</f>
        <v>4.1087935096490993</v>
      </c>
      <c r="N98" s="11">
        <f>M98*ČSÚ!N99</f>
        <v>4.1495829011144396</v>
      </c>
      <c r="O98" s="11">
        <f>N98*ČSÚ!O99</f>
        <v>4.1901987207012041</v>
      </c>
      <c r="P98" s="11">
        <f>O98*ČSÚ!P99</f>
        <v>4.2608424752816019</v>
      </c>
      <c r="Q98" s="11">
        <f>P98*ČSÚ!Q99</f>
        <v>4.3979642593565762</v>
      </c>
      <c r="R98" s="11">
        <f>Q98*ČSÚ!R99</f>
        <v>4.616838398240807</v>
      </c>
      <c r="S98" s="11">
        <f>R98*ČSÚ!S99</f>
        <v>4.9580807115210588</v>
      </c>
      <c r="T98" s="11">
        <f>S98*ČSÚ!T99</f>
        <v>5.3807282358534154</v>
      </c>
      <c r="U98" s="11">
        <f>T98*ČSÚ!U99</f>
        <v>5.7997307507356783</v>
      </c>
      <c r="V98" s="11">
        <f>U98*ČSÚ!V99</f>
        <v>6.3341585648709255</v>
      </c>
      <c r="W98" s="11">
        <f>V98*ČSÚ!W99</f>
        <v>6.9517273088440374</v>
      </c>
      <c r="X98" s="12">
        <f>W98*ČSÚ!X99</f>
        <v>7.4234956748133785</v>
      </c>
    </row>
    <row r="99" spans="1:24" x14ac:dyDescent="0.2">
      <c r="A99" s="15" t="s">
        <v>20</v>
      </c>
      <c r="B99" s="62">
        <f t="shared" si="13"/>
        <v>1.2032874874203288</v>
      </c>
      <c r="C99" s="11">
        <f>B99*ČSÚ!C100</f>
        <v>1.1515738742293082</v>
      </c>
      <c r="D99" s="11">
        <f>C99*ČSÚ!D100</f>
        <v>1.2764433304710405</v>
      </c>
      <c r="E99" s="11">
        <f>D99*ČSÚ!E100</f>
        <v>1.5753732408679149</v>
      </c>
      <c r="F99" s="11">
        <f>E99*ČSÚ!F100</f>
        <v>1.8843936123752318</v>
      </c>
      <c r="G99" s="11">
        <f>F99*ČSÚ!G100</f>
        <v>2.1480069088855553</v>
      </c>
      <c r="H99" s="11">
        <f>G99*ČSÚ!H100</f>
        <v>2.358645284566053</v>
      </c>
      <c r="I99" s="11">
        <f>H99*ČSÚ!I100</f>
        <v>2.5100022012226981</v>
      </c>
      <c r="J99" s="11">
        <f>I99*ČSÚ!J100</f>
        <v>2.6449621185748735</v>
      </c>
      <c r="K99" s="11">
        <f>J99*ČSÚ!K100</f>
        <v>2.7862285741210759</v>
      </c>
      <c r="L99" s="11">
        <f>K99*ČSÚ!L100</f>
        <v>2.9501985671657751</v>
      </c>
      <c r="M99" s="11">
        <f>L99*ČSÚ!M100</f>
        <v>3.1255203289597224</v>
      </c>
      <c r="N99" s="11">
        <f>M99*ČSÚ!N100</f>
        <v>3.3311134740849986</v>
      </c>
      <c r="O99" s="11">
        <f>N99*ČSÚ!O100</f>
        <v>3.5455357726819123</v>
      </c>
      <c r="P99" s="11">
        <f>O99*ČSÚ!P100</f>
        <v>3.7259027650310816</v>
      </c>
      <c r="Q99" s="11">
        <f>P99*ČSÚ!Q100</f>
        <v>3.8558174518280355</v>
      </c>
      <c r="R99" s="11">
        <f>Q99*ČSÚ!R100</f>
        <v>3.9428476789056064</v>
      </c>
      <c r="S99" s="11">
        <f>R99*ČSÚ!S100</f>
        <v>4.0273552907055672</v>
      </c>
      <c r="T99" s="11">
        <f>S99*ČSÚ!T100</f>
        <v>4.1257372865323862</v>
      </c>
      <c r="U99" s="11">
        <f>T99*ČSÚ!U100</f>
        <v>4.2594358962457557</v>
      </c>
      <c r="V99" s="11">
        <f>U99*ČSÚ!V100</f>
        <v>4.4662903490098369</v>
      </c>
      <c r="W99" s="11">
        <f>V99*ČSÚ!W100</f>
        <v>4.756391105935073</v>
      </c>
      <c r="X99" s="12">
        <f>W99*ČSÚ!X100</f>
        <v>5.183974395490095</v>
      </c>
    </row>
    <row r="100" spans="1:24" x14ac:dyDescent="0.2">
      <c r="A100" s="15" t="s">
        <v>21</v>
      </c>
      <c r="B100" s="63">
        <f t="shared" si="13"/>
        <v>1.3032786885245902</v>
      </c>
      <c r="C100" s="48">
        <f>B100*ČSÚ!C101</f>
        <v>1.3064658203310808</v>
      </c>
      <c r="D100" s="48">
        <f>C100*ČSÚ!D101</f>
        <v>1.3089123342203401</v>
      </c>
      <c r="E100" s="48">
        <f>D100*ČSÚ!E101</f>
        <v>1.3109957219979402</v>
      </c>
      <c r="F100" s="48">
        <f>E100*ČSÚ!F101</f>
        <v>1.3127952967806891</v>
      </c>
      <c r="G100" s="48">
        <f>F100*ČSÚ!G101</f>
        <v>1.3143009180787668</v>
      </c>
      <c r="H100" s="48">
        <f>G100*ČSÚ!H101</f>
        <v>1.3155035318834054</v>
      </c>
      <c r="I100" s="48">
        <f>H100*ČSÚ!I101</f>
        <v>1.3163973436289929</v>
      </c>
      <c r="J100" s="48">
        <f>I100*ČSÚ!J101</f>
        <v>1.316984164117283</v>
      </c>
      <c r="K100" s="48">
        <f>J100*ČSÚ!K101</f>
        <v>1.3172729266369272</v>
      </c>
      <c r="L100" s="48">
        <f>K100*ČSÚ!L101</f>
        <v>1.3172792040830064</v>
      </c>
      <c r="M100" s="48">
        <f>L100*ČSÚ!M101</f>
        <v>1.3170235188753949</v>
      </c>
      <c r="N100" s="48">
        <f>M100*ČSÚ!N101</f>
        <v>1.3165302564777084</v>
      </c>
      <c r="O100" s="48">
        <f>N100*ČSÚ!O101</f>
        <v>1.3158289933185892</v>
      </c>
      <c r="P100" s="48">
        <f>O100*ČSÚ!P101</f>
        <v>1.3149549796721745</v>
      </c>
      <c r="Q100" s="48">
        <f>P100*ČSÚ!Q101</f>
        <v>1.3139484153373948</v>
      </c>
      <c r="R100" s="48">
        <f>Q100*ČSÚ!R101</f>
        <v>1.3128527595563371</v>
      </c>
      <c r="S100" s="48">
        <f>R100*ČSÚ!S101</f>
        <v>1.3117127994923738</v>
      </c>
      <c r="T100" s="48">
        <f>S100*ČSÚ!T101</f>
        <v>1.310571149346774</v>
      </c>
      <c r="U100" s="48">
        <f>T100*ČSÚ!U101</f>
        <v>1.3094631801137915</v>
      </c>
      <c r="V100" s="48">
        <f>U100*ČSÚ!V101</f>
        <v>1.3084131565369248</v>
      </c>
      <c r="W100" s="48">
        <f>V100*ČSÚ!W101</f>
        <v>1.3074335127882155</v>
      </c>
      <c r="X100" s="64">
        <f>W100*ČSÚ!X101</f>
        <v>1.3065270254303525</v>
      </c>
    </row>
    <row r="101" spans="1:24" x14ac:dyDescent="0.2">
      <c r="A101" s="16" t="s">
        <v>24</v>
      </c>
      <c r="B101" s="18">
        <f>SUM(B80:B100)</f>
        <v>275.98532249366059</v>
      </c>
      <c r="C101" s="18">
        <f>SUM(C80:C100)</f>
        <v>278.31330490512704</v>
      </c>
      <c r="D101" s="18">
        <f t="shared" ref="D101:X101" si="14">SUM(D80:D100)</f>
        <v>280.97097048421818</v>
      </c>
      <c r="E101" s="18">
        <f t="shared" si="14"/>
        <v>283.85377417768137</v>
      </c>
      <c r="F101" s="18">
        <f t="shared" si="14"/>
        <v>286.67303733930237</v>
      </c>
      <c r="G101" s="18">
        <f t="shared" si="14"/>
        <v>289.41719299658007</v>
      </c>
      <c r="H101" s="18">
        <f t="shared" si="14"/>
        <v>291.84584030923253</v>
      </c>
      <c r="I101" s="18">
        <f t="shared" si="14"/>
        <v>293.47442185731506</v>
      </c>
      <c r="J101" s="18">
        <f t="shared" si="14"/>
        <v>294.33709400063725</v>
      </c>
      <c r="K101" s="18">
        <f t="shared" si="14"/>
        <v>294.66045220985779</v>
      </c>
      <c r="L101" s="18">
        <f t="shared" si="14"/>
        <v>294.27262671689232</v>
      </c>
      <c r="M101" s="18">
        <f t="shared" si="14"/>
        <v>293.0221148378468</v>
      </c>
      <c r="N101" s="18">
        <f t="shared" si="14"/>
        <v>291.39367318559664</v>
      </c>
      <c r="O101" s="18">
        <f t="shared" si="14"/>
        <v>289.69550995593937</v>
      </c>
      <c r="P101" s="18">
        <f t="shared" si="14"/>
        <v>287.9504550383794</v>
      </c>
      <c r="Q101" s="18">
        <f t="shared" si="14"/>
        <v>286.33835660017894</v>
      </c>
      <c r="R101" s="18">
        <f t="shared" si="14"/>
        <v>284.75061333153673</v>
      </c>
      <c r="S101" s="18">
        <f t="shared" si="14"/>
        <v>283.43502369959657</v>
      </c>
      <c r="T101" s="18">
        <f t="shared" si="14"/>
        <v>282.62150082566001</v>
      </c>
      <c r="U101" s="18">
        <f t="shared" si="14"/>
        <v>281.87061975783593</v>
      </c>
      <c r="V101" s="18">
        <f t="shared" si="14"/>
        <v>281.09646560910153</v>
      </c>
      <c r="W101" s="18">
        <f t="shared" si="14"/>
        <v>280.06789494266542</v>
      </c>
      <c r="X101" s="18">
        <f t="shared" si="14"/>
        <v>278.5652657787</v>
      </c>
    </row>
    <row r="102" spans="1:24" x14ac:dyDescent="0.2">
      <c r="A102" s="14" t="s">
        <v>24</v>
      </c>
      <c r="B102" s="25">
        <f>B77+B101</f>
        <v>586.69159083528803</v>
      </c>
      <c r="C102" s="25">
        <f>C77+C101</f>
        <v>587.15527737656339</v>
      </c>
      <c r="D102" s="25">
        <f t="shared" ref="D102:X102" si="15">D77+D101</f>
        <v>587.7795912770041</v>
      </c>
      <c r="E102" s="25">
        <f t="shared" si="15"/>
        <v>589.65113285886025</v>
      </c>
      <c r="F102" s="25">
        <f t="shared" si="15"/>
        <v>591.58691476184299</v>
      </c>
      <c r="G102" s="25">
        <f t="shared" si="15"/>
        <v>593.6560736602928</v>
      </c>
      <c r="H102" s="25">
        <f t="shared" si="15"/>
        <v>595.46999568210106</v>
      </c>
      <c r="I102" s="25">
        <f t="shared" si="15"/>
        <v>596.57290623099493</v>
      </c>
      <c r="J102" s="25">
        <f t="shared" si="15"/>
        <v>597.29341735820492</v>
      </c>
      <c r="K102" s="25">
        <f t="shared" si="15"/>
        <v>597.6355464194362</v>
      </c>
      <c r="L102" s="25">
        <f t="shared" si="15"/>
        <v>597.19230441640957</v>
      </c>
      <c r="M102" s="25">
        <f t="shared" si="15"/>
        <v>595.55129467641405</v>
      </c>
      <c r="N102" s="25">
        <f t="shared" si="15"/>
        <v>593.22783749558153</v>
      </c>
      <c r="O102" s="25">
        <f t="shared" si="15"/>
        <v>590.64473659480893</v>
      </c>
      <c r="P102" s="25">
        <f t="shared" si="15"/>
        <v>588.05376731940851</v>
      </c>
      <c r="Q102" s="25">
        <f t="shared" si="15"/>
        <v>585.66417491810398</v>
      </c>
      <c r="R102" s="25">
        <f t="shared" si="15"/>
        <v>583.32332057320968</v>
      </c>
      <c r="S102" s="25">
        <f t="shared" si="15"/>
        <v>581.45442175430935</v>
      </c>
      <c r="T102" s="25">
        <f t="shared" si="15"/>
        <v>580.15361936037914</v>
      </c>
      <c r="U102" s="25">
        <f t="shared" si="15"/>
        <v>579.14529942548381</v>
      </c>
      <c r="V102" s="25">
        <f t="shared" si="15"/>
        <v>578.3506914509494</v>
      </c>
      <c r="W102" s="25">
        <f t="shared" si="15"/>
        <v>577.45239222564101</v>
      </c>
      <c r="X102" s="25">
        <f t="shared" si="15"/>
        <v>576.80673732019886</v>
      </c>
    </row>
    <row r="104" spans="1:24" ht="14.25" x14ac:dyDescent="0.2">
      <c r="A104" s="5" t="s">
        <v>86</v>
      </c>
    </row>
    <row r="105" spans="1:24" x14ac:dyDescent="0.2">
      <c r="A105" s="6" t="s">
        <v>22</v>
      </c>
      <c r="B105" s="7">
        <v>2018</v>
      </c>
      <c r="C105" s="7">
        <v>2019</v>
      </c>
      <c r="D105" s="7">
        <v>2020</v>
      </c>
      <c r="E105" s="7">
        <v>2021</v>
      </c>
      <c r="F105" s="7">
        <v>2022</v>
      </c>
      <c r="G105" s="7">
        <v>2023</v>
      </c>
      <c r="H105" s="7">
        <v>2024</v>
      </c>
      <c r="I105" s="7">
        <v>2025</v>
      </c>
      <c r="J105" s="7">
        <v>2026</v>
      </c>
      <c r="K105" s="7">
        <v>2027</v>
      </c>
      <c r="L105" s="7">
        <v>2028</v>
      </c>
      <c r="M105" s="7">
        <v>2029</v>
      </c>
      <c r="N105" s="7">
        <v>2030</v>
      </c>
      <c r="O105" s="7">
        <v>2031</v>
      </c>
      <c r="P105" s="7">
        <v>2032</v>
      </c>
      <c r="Q105" s="7">
        <v>2033</v>
      </c>
      <c r="R105" s="7">
        <v>2034</v>
      </c>
      <c r="S105" s="7">
        <v>2035</v>
      </c>
      <c r="T105" s="7">
        <v>2036</v>
      </c>
      <c r="U105" s="7">
        <v>2037</v>
      </c>
      <c r="V105" s="7">
        <v>2038</v>
      </c>
      <c r="W105" s="7">
        <v>2039</v>
      </c>
      <c r="X105" s="7">
        <v>2040</v>
      </c>
    </row>
    <row r="106" spans="1:24" x14ac:dyDescent="0.2">
      <c r="A106" s="14" t="s">
        <v>23</v>
      </c>
      <c r="B106" s="2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15" t="s">
        <v>1</v>
      </c>
      <c r="B107" s="59">
        <f>B56/B$102*$B$102</f>
        <v>0</v>
      </c>
      <c r="C107" s="60">
        <f>C56/C$102*$B$102</f>
        <v>0</v>
      </c>
      <c r="D107" s="60">
        <f t="shared" ref="D107:X107" si="16">D56/D$102*$B$102</f>
        <v>0</v>
      </c>
      <c r="E107" s="60">
        <f t="shared" si="16"/>
        <v>0</v>
      </c>
      <c r="F107" s="60">
        <f t="shared" si="16"/>
        <v>0</v>
      </c>
      <c r="G107" s="60">
        <f t="shared" si="16"/>
        <v>0</v>
      </c>
      <c r="H107" s="60">
        <f t="shared" si="16"/>
        <v>0</v>
      </c>
      <c r="I107" s="60">
        <f t="shared" si="16"/>
        <v>0</v>
      </c>
      <c r="J107" s="60">
        <f t="shared" si="16"/>
        <v>0</v>
      </c>
      <c r="K107" s="60">
        <f t="shared" si="16"/>
        <v>0</v>
      </c>
      <c r="L107" s="60">
        <f t="shared" si="16"/>
        <v>0</v>
      </c>
      <c r="M107" s="60">
        <f t="shared" si="16"/>
        <v>0</v>
      </c>
      <c r="N107" s="60">
        <f t="shared" si="16"/>
        <v>0</v>
      </c>
      <c r="O107" s="60">
        <f t="shared" si="16"/>
        <v>0</v>
      </c>
      <c r="P107" s="60">
        <f t="shared" si="16"/>
        <v>0</v>
      </c>
      <c r="Q107" s="60">
        <f t="shared" si="16"/>
        <v>0</v>
      </c>
      <c r="R107" s="60">
        <f t="shared" si="16"/>
        <v>0</v>
      </c>
      <c r="S107" s="60">
        <f t="shared" si="16"/>
        <v>0</v>
      </c>
      <c r="T107" s="60">
        <f t="shared" si="16"/>
        <v>0</v>
      </c>
      <c r="U107" s="60">
        <f t="shared" si="16"/>
        <v>0</v>
      </c>
      <c r="V107" s="60">
        <f t="shared" si="16"/>
        <v>0</v>
      </c>
      <c r="W107" s="60">
        <f t="shared" si="16"/>
        <v>0</v>
      </c>
      <c r="X107" s="61">
        <f t="shared" si="16"/>
        <v>0</v>
      </c>
    </row>
    <row r="108" spans="1:24" x14ac:dyDescent="0.2">
      <c r="A108" s="15" t="s">
        <v>2</v>
      </c>
      <c r="B108" s="62">
        <f t="shared" ref="B108:C127" si="17">B57/B$102*$B$102</f>
        <v>0</v>
      </c>
      <c r="C108" s="11">
        <f t="shared" si="17"/>
        <v>0</v>
      </c>
      <c r="D108" s="11">
        <f t="shared" ref="D108:X108" si="18">D57/D$102*$B$102</f>
        <v>0</v>
      </c>
      <c r="E108" s="11">
        <f t="shared" si="18"/>
        <v>0</v>
      </c>
      <c r="F108" s="11">
        <f t="shared" si="18"/>
        <v>0</v>
      </c>
      <c r="G108" s="11">
        <f t="shared" si="18"/>
        <v>0</v>
      </c>
      <c r="H108" s="11">
        <f t="shared" si="18"/>
        <v>0</v>
      </c>
      <c r="I108" s="11">
        <f t="shared" si="18"/>
        <v>0</v>
      </c>
      <c r="J108" s="11">
        <f t="shared" si="18"/>
        <v>0</v>
      </c>
      <c r="K108" s="11">
        <f t="shared" si="18"/>
        <v>0</v>
      </c>
      <c r="L108" s="11">
        <f t="shared" si="18"/>
        <v>0</v>
      </c>
      <c r="M108" s="11">
        <f t="shared" si="18"/>
        <v>0</v>
      </c>
      <c r="N108" s="11">
        <f t="shared" si="18"/>
        <v>0</v>
      </c>
      <c r="O108" s="11">
        <f t="shared" si="18"/>
        <v>0</v>
      </c>
      <c r="P108" s="11">
        <f t="shared" si="18"/>
        <v>0</v>
      </c>
      <c r="Q108" s="11">
        <f t="shared" si="18"/>
        <v>0</v>
      </c>
      <c r="R108" s="11">
        <f t="shared" si="18"/>
        <v>0</v>
      </c>
      <c r="S108" s="11">
        <f t="shared" si="18"/>
        <v>0</v>
      </c>
      <c r="T108" s="11">
        <f t="shared" si="18"/>
        <v>0</v>
      </c>
      <c r="U108" s="11">
        <f t="shared" si="18"/>
        <v>0</v>
      </c>
      <c r="V108" s="11">
        <f t="shared" si="18"/>
        <v>0</v>
      </c>
      <c r="W108" s="11">
        <f t="shared" si="18"/>
        <v>0</v>
      </c>
      <c r="X108" s="12">
        <f t="shared" si="18"/>
        <v>0</v>
      </c>
    </row>
    <row r="109" spans="1:24" x14ac:dyDescent="0.2">
      <c r="A109" s="15" t="s">
        <v>3</v>
      </c>
      <c r="B109" s="62">
        <f t="shared" si="17"/>
        <v>0</v>
      </c>
      <c r="C109" s="11">
        <f t="shared" si="17"/>
        <v>0</v>
      </c>
      <c r="D109" s="11">
        <f t="shared" ref="D109:X109" si="19">D58/D$102*$B$102</f>
        <v>0</v>
      </c>
      <c r="E109" s="11">
        <f t="shared" si="19"/>
        <v>0</v>
      </c>
      <c r="F109" s="11">
        <f t="shared" si="19"/>
        <v>0</v>
      </c>
      <c r="G109" s="11">
        <f t="shared" si="19"/>
        <v>0</v>
      </c>
      <c r="H109" s="11">
        <f t="shared" si="19"/>
        <v>0</v>
      </c>
      <c r="I109" s="11">
        <f t="shared" si="19"/>
        <v>0</v>
      </c>
      <c r="J109" s="11">
        <f t="shared" si="19"/>
        <v>0</v>
      </c>
      <c r="K109" s="11">
        <f t="shared" si="19"/>
        <v>0</v>
      </c>
      <c r="L109" s="11">
        <f t="shared" si="19"/>
        <v>0</v>
      </c>
      <c r="M109" s="11">
        <f t="shared" si="19"/>
        <v>0</v>
      </c>
      <c r="N109" s="11">
        <f t="shared" si="19"/>
        <v>0</v>
      </c>
      <c r="O109" s="11">
        <f t="shared" si="19"/>
        <v>0</v>
      </c>
      <c r="P109" s="11">
        <f t="shared" si="19"/>
        <v>0</v>
      </c>
      <c r="Q109" s="11">
        <f t="shared" si="19"/>
        <v>0</v>
      </c>
      <c r="R109" s="11">
        <f t="shared" si="19"/>
        <v>0</v>
      </c>
      <c r="S109" s="11">
        <f t="shared" si="19"/>
        <v>0</v>
      </c>
      <c r="T109" s="11">
        <f t="shared" si="19"/>
        <v>0</v>
      </c>
      <c r="U109" s="11">
        <f t="shared" si="19"/>
        <v>0</v>
      </c>
      <c r="V109" s="11">
        <f t="shared" si="19"/>
        <v>0</v>
      </c>
      <c r="W109" s="11">
        <f t="shared" si="19"/>
        <v>0</v>
      </c>
      <c r="X109" s="12">
        <f t="shared" si="19"/>
        <v>0</v>
      </c>
    </row>
    <row r="110" spans="1:24" x14ac:dyDescent="0.2">
      <c r="A110" s="15" t="s">
        <v>4</v>
      </c>
      <c r="B110" s="62">
        <f t="shared" si="17"/>
        <v>2.0409450164480711</v>
      </c>
      <c r="C110" s="11">
        <f t="shared" si="17"/>
        <v>2.0706922371263614</v>
      </c>
      <c r="D110" s="11">
        <f t="shared" ref="D110:X110" si="20">D59/D$102*$B$102</f>
        <v>2.1127735183275949</v>
      </c>
      <c r="E110" s="11">
        <f t="shared" si="20"/>
        <v>2.1697486004022686</v>
      </c>
      <c r="F110" s="11">
        <f t="shared" si="20"/>
        <v>2.2556439287797208</v>
      </c>
      <c r="G110" s="11">
        <f t="shared" si="20"/>
        <v>2.3637759276422652</v>
      </c>
      <c r="H110" s="11">
        <f t="shared" si="20"/>
        <v>2.467825738720304</v>
      </c>
      <c r="I110" s="11">
        <f t="shared" si="20"/>
        <v>2.5501916381631178</v>
      </c>
      <c r="J110" s="11">
        <f t="shared" si="20"/>
        <v>2.5872370930765616</v>
      </c>
      <c r="K110" s="11">
        <f t="shared" si="20"/>
        <v>2.5717564264948707</v>
      </c>
      <c r="L110" s="11">
        <f t="shared" si="20"/>
        <v>2.5291213267201922</v>
      </c>
      <c r="M110" s="11">
        <f t="shared" si="20"/>
        <v>2.4898831908525141</v>
      </c>
      <c r="N110" s="11">
        <f t="shared" si="20"/>
        <v>2.4666662757019258</v>
      </c>
      <c r="O110" s="11">
        <f t="shared" si="20"/>
        <v>2.4734606322495711</v>
      </c>
      <c r="P110" s="11">
        <f t="shared" si="20"/>
        <v>2.509570400205591</v>
      </c>
      <c r="Q110" s="11">
        <f t="shared" si="20"/>
        <v>2.5475338333349566</v>
      </c>
      <c r="R110" s="11">
        <f t="shared" si="20"/>
        <v>2.5743215211941379</v>
      </c>
      <c r="S110" s="11">
        <f t="shared" si="20"/>
        <v>2.5829105339294136</v>
      </c>
      <c r="T110" s="11">
        <f t="shared" si="20"/>
        <v>2.5748723460785503</v>
      </c>
      <c r="U110" s="11">
        <f t="shared" si="20"/>
        <v>2.5494192833369831</v>
      </c>
      <c r="V110" s="11">
        <f t="shared" si="20"/>
        <v>2.5129986513821017</v>
      </c>
      <c r="W110" s="11">
        <f t="shared" si="20"/>
        <v>2.4742009520436308</v>
      </c>
      <c r="X110" s="12">
        <f t="shared" si="20"/>
        <v>2.4341331257412011</v>
      </c>
    </row>
    <row r="111" spans="1:24" x14ac:dyDescent="0.2">
      <c r="A111" s="15" t="s">
        <v>5</v>
      </c>
      <c r="B111" s="62">
        <f t="shared" si="17"/>
        <v>11.047444716926771</v>
      </c>
      <c r="C111" s="11">
        <f t="shared" si="17"/>
        <v>10.582165804486587</v>
      </c>
      <c r="D111" s="11">
        <f t="shared" ref="D111:X111" si="21">D60/D$102*$B$102</f>
        <v>10.350476455747833</v>
      </c>
      <c r="E111" s="11">
        <f t="shared" si="21"/>
        <v>10.279807233317575</v>
      </c>
      <c r="F111" s="11">
        <f t="shared" si="21"/>
        <v>10.280120913513949</v>
      </c>
      <c r="G111" s="11">
        <f t="shared" si="21"/>
        <v>10.310518139050528</v>
      </c>
      <c r="H111" s="11">
        <f t="shared" si="21"/>
        <v>10.414693705221934</v>
      </c>
      <c r="I111" s="11">
        <f t="shared" si="21"/>
        <v>10.610794603369854</v>
      </c>
      <c r="J111" s="11">
        <f t="shared" si="21"/>
        <v>10.907344367891625</v>
      </c>
      <c r="K111" s="11">
        <f t="shared" si="21"/>
        <v>11.354077117906892</v>
      </c>
      <c r="L111" s="11">
        <f t="shared" si="21"/>
        <v>11.930010218978033</v>
      </c>
      <c r="M111" s="11">
        <f t="shared" si="21"/>
        <v>12.510292787600262</v>
      </c>
      <c r="N111" s="11">
        <f t="shared" si="21"/>
        <v>12.989427597577507</v>
      </c>
      <c r="O111" s="11">
        <f t="shared" si="21"/>
        <v>13.245680950654789</v>
      </c>
      <c r="P111" s="11">
        <f t="shared" si="21"/>
        <v>13.233670240509117</v>
      </c>
      <c r="Q111" s="11">
        <f t="shared" si="21"/>
        <v>13.063801243493739</v>
      </c>
      <c r="R111" s="11">
        <f t="shared" si="21"/>
        <v>12.883766853410407</v>
      </c>
      <c r="S111" s="11">
        <f t="shared" si="21"/>
        <v>12.759312841600574</v>
      </c>
      <c r="T111" s="11">
        <f t="shared" si="21"/>
        <v>12.767626776279167</v>
      </c>
      <c r="U111" s="11">
        <f t="shared" si="21"/>
        <v>12.915615261836745</v>
      </c>
      <c r="V111" s="11">
        <f t="shared" si="21"/>
        <v>13.071267721763009</v>
      </c>
      <c r="W111" s="11">
        <f t="shared" si="21"/>
        <v>13.17365245091316</v>
      </c>
      <c r="X111" s="12">
        <f t="shared" si="21"/>
        <v>13.189556366118527</v>
      </c>
    </row>
    <row r="112" spans="1:24" x14ac:dyDescent="0.2">
      <c r="A112" s="15" t="s">
        <v>6</v>
      </c>
      <c r="B112" s="62">
        <f t="shared" si="17"/>
        <v>22.850597051421818</v>
      </c>
      <c r="C112" s="11">
        <f t="shared" si="17"/>
        <v>22.382339861364628</v>
      </c>
      <c r="D112" s="11">
        <f t="shared" ref="D112:X112" si="22">D61/D$102*$B$102</f>
        <v>21.489738195495658</v>
      </c>
      <c r="E112" s="11">
        <f t="shared" si="22"/>
        <v>20.289349025444697</v>
      </c>
      <c r="F112" s="11">
        <f t="shared" si="22"/>
        <v>19.12912713384183</v>
      </c>
      <c r="G112" s="11">
        <f t="shared" si="22"/>
        <v>18.105099559384374</v>
      </c>
      <c r="H112" s="11">
        <f t="shared" si="22"/>
        <v>17.305320008707675</v>
      </c>
      <c r="I112" s="11">
        <f t="shared" si="22"/>
        <v>16.930292929860315</v>
      </c>
      <c r="J112" s="11">
        <f t="shared" si="22"/>
        <v>16.850056235310355</v>
      </c>
      <c r="K112" s="11">
        <f t="shared" si="22"/>
        <v>16.89164039372611</v>
      </c>
      <c r="L112" s="11">
        <f t="shared" si="22"/>
        <v>17.005900972002504</v>
      </c>
      <c r="M112" s="11">
        <f t="shared" si="22"/>
        <v>17.263650169593507</v>
      </c>
      <c r="N112" s="11">
        <f t="shared" si="22"/>
        <v>17.668996527671915</v>
      </c>
      <c r="O112" s="11">
        <f t="shared" si="22"/>
        <v>18.234869601188006</v>
      </c>
      <c r="P112" s="11">
        <f t="shared" si="22"/>
        <v>19.034939593568001</v>
      </c>
      <c r="Q112" s="11">
        <f t="shared" si="22"/>
        <v>20.017775332843595</v>
      </c>
      <c r="R112" s="11">
        <f t="shared" si="22"/>
        <v>20.972305838370467</v>
      </c>
      <c r="S112" s="11">
        <f t="shared" si="22"/>
        <v>21.725846352858557</v>
      </c>
      <c r="T112" s="11">
        <f t="shared" si="22"/>
        <v>22.091170276994117</v>
      </c>
      <c r="U112" s="11">
        <f t="shared" si="22"/>
        <v>22.015983701310681</v>
      </c>
      <c r="V112" s="11">
        <f t="shared" si="22"/>
        <v>21.689265987286895</v>
      </c>
      <c r="W112" s="11">
        <f t="shared" si="22"/>
        <v>21.353272802613514</v>
      </c>
      <c r="X112" s="12">
        <f t="shared" si="22"/>
        <v>21.113457422658524</v>
      </c>
    </row>
    <row r="113" spans="1:24" x14ac:dyDescent="0.2">
      <c r="A113" s="15" t="s">
        <v>7</v>
      </c>
      <c r="B113" s="62">
        <f t="shared" si="17"/>
        <v>40.273119423408559</v>
      </c>
      <c r="C113" s="11">
        <f t="shared" si="17"/>
        <v>40.013911272107322</v>
      </c>
      <c r="D113" s="11">
        <f t="shared" ref="D113:X113" si="23">D62/D$102*$B$102</f>
        <v>39.580828885246561</v>
      </c>
      <c r="E113" s="11">
        <f t="shared" si="23"/>
        <v>39.211868249290106</v>
      </c>
      <c r="F113" s="11">
        <f t="shared" si="23"/>
        <v>38.755992388644437</v>
      </c>
      <c r="G113" s="11">
        <f t="shared" si="23"/>
        <v>38.108077437442049</v>
      </c>
      <c r="H113" s="11">
        <f t="shared" si="23"/>
        <v>37.194954006073196</v>
      </c>
      <c r="I113" s="11">
        <f t="shared" si="23"/>
        <v>35.768731771051826</v>
      </c>
      <c r="J113" s="11">
        <f t="shared" si="23"/>
        <v>33.911135685092916</v>
      </c>
      <c r="K113" s="11">
        <f t="shared" si="23"/>
        <v>32.133545126549571</v>
      </c>
      <c r="L113" s="11">
        <f t="shared" si="23"/>
        <v>30.611964519487699</v>
      </c>
      <c r="M113" s="11">
        <f t="shared" si="23"/>
        <v>29.486558806622035</v>
      </c>
      <c r="N113" s="11">
        <f t="shared" si="23"/>
        <v>29.040183098639627</v>
      </c>
      <c r="O113" s="11">
        <f t="shared" si="23"/>
        <v>29.066709021096575</v>
      </c>
      <c r="P113" s="11">
        <f t="shared" si="23"/>
        <v>29.276663681478254</v>
      </c>
      <c r="Q113" s="11">
        <f t="shared" si="23"/>
        <v>29.561907511350803</v>
      </c>
      <c r="R113" s="11">
        <f t="shared" si="23"/>
        <v>30.027489255621859</v>
      </c>
      <c r="S113" s="11">
        <f t="shared" si="23"/>
        <v>30.6806586097299</v>
      </c>
      <c r="T113" s="11">
        <f t="shared" si="23"/>
        <v>31.554178412385458</v>
      </c>
      <c r="U113" s="11">
        <f t="shared" si="23"/>
        <v>32.792760422159915</v>
      </c>
      <c r="V113" s="11">
        <f t="shared" si="23"/>
        <v>34.323162162160109</v>
      </c>
      <c r="W113" s="11">
        <f t="shared" si="23"/>
        <v>35.807434277732824</v>
      </c>
      <c r="X113" s="12">
        <f t="shared" si="23"/>
        <v>36.96755016836299</v>
      </c>
    </row>
    <row r="114" spans="1:24" x14ac:dyDescent="0.2">
      <c r="A114" s="15" t="s">
        <v>8</v>
      </c>
      <c r="B114" s="62">
        <f t="shared" si="17"/>
        <v>63.94623161962005</v>
      </c>
      <c r="C114" s="11">
        <f t="shared" si="17"/>
        <v>61.676977015580412</v>
      </c>
      <c r="D114" s="11">
        <f t="shared" ref="D114:X114" si="24">D63/D$102*$B$102</f>
        <v>60.111729649988838</v>
      </c>
      <c r="E114" s="11">
        <f t="shared" si="24"/>
        <v>59.308582407721175</v>
      </c>
      <c r="F114" s="11">
        <f t="shared" si="24"/>
        <v>58.708099117480856</v>
      </c>
      <c r="G114" s="11">
        <f t="shared" si="24"/>
        <v>58.159955910684928</v>
      </c>
      <c r="H114" s="11">
        <f t="shared" si="24"/>
        <v>57.580090483154784</v>
      </c>
      <c r="I114" s="11">
        <f t="shared" si="24"/>
        <v>56.973648135057303</v>
      </c>
      <c r="J114" s="11">
        <f t="shared" si="24"/>
        <v>56.5630386607045</v>
      </c>
      <c r="K114" s="11">
        <f t="shared" si="24"/>
        <v>56.068349015526472</v>
      </c>
      <c r="L114" s="11">
        <f t="shared" si="24"/>
        <v>55.38242906726051</v>
      </c>
      <c r="M114" s="11">
        <f t="shared" si="24"/>
        <v>54.396911789037347</v>
      </c>
      <c r="N114" s="11">
        <f t="shared" si="24"/>
        <v>52.659709773898037</v>
      </c>
      <c r="O114" s="11">
        <f t="shared" si="24"/>
        <v>50.268702360386293</v>
      </c>
      <c r="P114" s="11">
        <f t="shared" si="24"/>
        <v>47.93735881108438</v>
      </c>
      <c r="Q114" s="11">
        <f t="shared" si="24"/>
        <v>45.880986600005308</v>
      </c>
      <c r="R114" s="11">
        <f t="shared" si="24"/>
        <v>44.299830526829524</v>
      </c>
      <c r="S114" s="11">
        <f t="shared" si="24"/>
        <v>43.622164111267111</v>
      </c>
      <c r="T114" s="11">
        <f t="shared" si="24"/>
        <v>43.572348966017692</v>
      </c>
      <c r="U114" s="11">
        <f t="shared" si="24"/>
        <v>43.765559791460625</v>
      </c>
      <c r="V114" s="11">
        <f t="shared" si="24"/>
        <v>44.06400366826486</v>
      </c>
      <c r="W114" s="11">
        <f t="shared" si="24"/>
        <v>44.631824669485475</v>
      </c>
      <c r="X114" s="12">
        <f t="shared" si="24"/>
        <v>45.48203506846432</v>
      </c>
    </row>
    <row r="115" spans="1:24" x14ac:dyDescent="0.2">
      <c r="A115" s="15" t="s">
        <v>9</v>
      </c>
      <c r="B115" s="62">
        <f t="shared" si="17"/>
        <v>54.064871215264183</v>
      </c>
      <c r="C115" s="11">
        <f t="shared" si="17"/>
        <v>53.60663735470029</v>
      </c>
      <c r="D115" s="11">
        <f t="shared" ref="D115:X115" si="25">D64/D$102*$B$102</f>
        <v>52.252108158839548</v>
      </c>
      <c r="E115" s="11">
        <f t="shared" si="25"/>
        <v>50.261482544950141</v>
      </c>
      <c r="F115" s="11">
        <f t="shared" si="25"/>
        <v>48.210076782879938</v>
      </c>
      <c r="G115" s="11">
        <f t="shared" si="25"/>
        <v>46.277024337188507</v>
      </c>
      <c r="H115" s="11">
        <f t="shared" si="25"/>
        <v>44.515724383838304</v>
      </c>
      <c r="I115" s="11">
        <f t="shared" si="25"/>
        <v>43.385464652182577</v>
      </c>
      <c r="J115" s="11">
        <f t="shared" si="25"/>
        <v>42.899959564046974</v>
      </c>
      <c r="K115" s="11">
        <f t="shared" si="25"/>
        <v>42.587687698128462</v>
      </c>
      <c r="L115" s="11">
        <f t="shared" si="25"/>
        <v>42.375224789181978</v>
      </c>
      <c r="M115" s="11">
        <f t="shared" si="25"/>
        <v>42.203433819097398</v>
      </c>
      <c r="N115" s="11">
        <f t="shared" si="25"/>
        <v>42.007764371218052</v>
      </c>
      <c r="O115" s="11">
        <f t="shared" si="25"/>
        <v>41.944031670084414</v>
      </c>
      <c r="P115" s="11">
        <f t="shared" si="25"/>
        <v>41.791059109676759</v>
      </c>
      <c r="Q115" s="11">
        <f t="shared" si="25"/>
        <v>41.426818191948854</v>
      </c>
      <c r="R115" s="11">
        <f t="shared" si="25"/>
        <v>40.753812946694687</v>
      </c>
      <c r="S115" s="11">
        <f t="shared" si="25"/>
        <v>39.44574417185386</v>
      </c>
      <c r="T115" s="11">
        <f t="shared" si="25"/>
        <v>37.603806687786545</v>
      </c>
      <c r="U115" s="11">
        <f t="shared" si="25"/>
        <v>35.794310357771067</v>
      </c>
      <c r="V115" s="11">
        <f t="shared" si="25"/>
        <v>34.194301622141239</v>
      </c>
      <c r="W115" s="11">
        <f t="shared" si="25"/>
        <v>32.958171746455562</v>
      </c>
      <c r="X115" s="12">
        <f t="shared" si="25"/>
        <v>32.397486707611961</v>
      </c>
    </row>
    <row r="116" spans="1:24" x14ac:dyDescent="0.2">
      <c r="A116" s="15" t="s">
        <v>10</v>
      </c>
      <c r="B116" s="62">
        <f t="shared" si="17"/>
        <v>25.282139386206932</v>
      </c>
      <c r="C116" s="11">
        <f t="shared" si="17"/>
        <v>26.857240193009005</v>
      </c>
      <c r="D116" s="11">
        <f t="shared" ref="D116:X116" si="26">D65/D$102*$B$102</f>
        <v>28.336770953129196</v>
      </c>
      <c r="E116" s="11">
        <f t="shared" si="26"/>
        <v>29.50228305165788</v>
      </c>
      <c r="F116" s="11">
        <f t="shared" si="26"/>
        <v>30.287362776748076</v>
      </c>
      <c r="G116" s="11">
        <f t="shared" si="26"/>
        <v>30.508941492884972</v>
      </c>
      <c r="H116" s="11">
        <f t="shared" si="26"/>
        <v>30.170290742911277</v>
      </c>
      <c r="I116" s="11">
        <f t="shared" si="26"/>
        <v>29.407080157067174</v>
      </c>
      <c r="J116" s="11">
        <f t="shared" si="26"/>
        <v>28.354126219774191</v>
      </c>
      <c r="K116" s="11">
        <f t="shared" si="26"/>
        <v>27.282571546946425</v>
      </c>
      <c r="L116" s="11">
        <f t="shared" si="26"/>
        <v>26.311965300526381</v>
      </c>
      <c r="M116" s="11">
        <f t="shared" si="26"/>
        <v>25.470127373233819</v>
      </c>
      <c r="N116" s="11">
        <f t="shared" si="26"/>
        <v>24.976538259370834</v>
      </c>
      <c r="O116" s="11">
        <f t="shared" si="26"/>
        <v>24.841026326003671</v>
      </c>
      <c r="P116" s="11">
        <f t="shared" si="26"/>
        <v>24.787838791853751</v>
      </c>
      <c r="Q116" s="11">
        <f t="shared" si="26"/>
        <v>24.750933177252541</v>
      </c>
      <c r="R116" s="11">
        <f t="shared" si="26"/>
        <v>24.685977267994797</v>
      </c>
      <c r="S116" s="11">
        <f t="shared" si="26"/>
        <v>24.559165417715693</v>
      </c>
      <c r="T116" s="11">
        <f t="shared" si="26"/>
        <v>24.474257025570882</v>
      </c>
      <c r="U116" s="11">
        <f t="shared" si="26"/>
        <v>24.324684784449399</v>
      </c>
      <c r="V116" s="11">
        <f t="shared" si="26"/>
        <v>24.052721044436993</v>
      </c>
      <c r="W116" s="11">
        <f t="shared" si="26"/>
        <v>23.610106174482091</v>
      </c>
      <c r="X116" s="12">
        <f t="shared" si="26"/>
        <v>22.813132490460564</v>
      </c>
    </row>
    <row r="117" spans="1:24" x14ac:dyDescent="0.2">
      <c r="A117" s="15" t="s">
        <v>11</v>
      </c>
      <c r="B117" s="62">
        <f t="shared" si="17"/>
        <v>27.411547209988871</v>
      </c>
      <c r="C117" s="11">
        <f t="shared" si="17"/>
        <v>27.124939625538911</v>
      </c>
      <c r="D117" s="11">
        <f t="shared" ref="D117:X117" si="27">D66/D$102*$B$102</f>
        <v>27.08364639870139</v>
      </c>
      <c r="E117" s="11">
        <f t="shared" si="27"/>
        <v>27.447584454285035</v>
      </c>
      <c r="F117" s="11">
        <f t="shared" si="27"/>
        <v>28.239154978428274</v>
      </c>
      <c r="G117" s="11">
        <f t="shared" si="27"/>
        <v>29.573423966827779</v>
      </c>
      <c r="H117" s="11">
        <f t="shared" si="27"/>
        <v>31.332683287828345</v>
      </c>
      <c r="I117" s="11">
        <f t="shared" si="27"/>
        <v>33.051539479313192</v>
      </c>
      <c r="J117" s="11">
        <f t="shared" si="27"/>
        <v>34.481161208881332</v>
      </c>
      <c r="K117" s="11">
        <f t="shared" si="27"/>
        <v>35.497660010709389</v>
      </c>
      <c r="L117" s="11">
        <f t="shared" si="27"/>
        <v>35.915394850084951</v>
      </c>
      <c r="M117" s="11">
        <f t="shared" si="27"/>
        <v>35.734177093467615</v>
      </c>
      <c r="N117" s="11">
        <f t="shared" si="27"/>
        <v>35.043970139632322</v>
      </c>
      <c r="O117" s="11">
        <f t="shared" si="27"/>
        <v>33.990743811860042</v>
      </c>
      <c r="P117" s="11">
        <f t="shared" si="27"/>
        <v>32.882468984264413</v>
      </c>
      <c r="Q117" s="11">
        <f t="shared" si="27"/>
        <v>31.832350425844332</v>
      </c>
      <c r="R117" s="11">
        <f t="shared" si="27"/>
        <v>30.8670436493964</v>
      </c>
      <c r="S117" s="11">
        <f t="shared" si="27"/>
        <v>30.260307424540233</v>
      </c>
      <c r="T117" s="11">
        <f t="shared" si="27"/>
        <v>30.041439765529582</v>
      </c>
      <c r="U117" s="11">
        <f t="shared" si="27"/>
        <v>29.905443222081754</v>
      </c>
      <c r="V117" s="11">
        <f t="shared" si="27"/>
        <v>29.787860286291384</v>
      </c>
      <c r="W117" s="11">
        <f t="shared" si="27"/>
        <v>29.644206097205476</v>
      </c>
      <c r="X117" s="12">
        <f t="shared" si="27"/>
        <v>29.437800500371328</v>
      </c>
    </row>
    <row r="118" spans="1:24" x14ac:dyDescent="0.2">
      <c r="A118" s="15" t="s">
        <v>12</v>
      </c>
      <c r="B118" s="62">
        <f t="shared" si="17"/>
        <v>26.755931129639276</v>
      </c>
      <c r="C118" s="11">
        <f t="shared" si="17"/>
        <v>27.560035276464117</v>
      </c>
      <c r="D118" s="11">
        <f t="shared" ref="D118:X118" si="28">D67/D$102*$B$102</f>
        <v>28.471427162823296</v>
      </c>
      <c r="E118" s="11">
        <f t="shared" si="28"/>
        <v>28.991905618995851</v>
      </c>
      <c r="F118" s="11">
        <f t="shared" si="28"/>
        <v>29.266930373689704</v>
      </c>
      <c r="G118" s="11">
        <f t="shared" si="28"/>
        <v>29.150193119323951</v>
      </c>
      <c r="H118" s="11">
        <f t="shared" si="28"/>
        <v>28.792556762602906</v>
      </c>
      <c r="I118" s="11">
        <f t="shared" si="28"/>
        <v>28.755335134958056</v>
      </c>
      <c r="J118" s="11">
        <f t="shared" si="28"/>
        <v>29.217871628078985</v>
      </c>
      <c r="K118" s="11">
        <f t="shared" si="28"/>
        <v>30.158425746102672</v>
      </c>
      <c r="L118" s="11">
        <f t="shared" si="28"/>
        <v>31.732903583911913</v>
      </c>
      <c r="M118" s="11">
        <f t="shared" si="28"/>
        <v>33.831345098149896</v>
      </c>
      <c r="N118" s="11">
        <f t="shared" si="28"/>
        <v>35.906993581407541</v>
      </c>
      <c r="O118" s="11">
        <f t="shared" si="28"/>
        <v>37.680298830321469</v>
      </c>
      <c r="P118" s="11">
        <f t="shared" si="28"/>
        <v>38.994112863195298</v>
      </c>
      <c r="Q118" s="11">
        <f t="shared" si="28"/>
        <v>39.596805889556002</v>
      </c>
      <c r="R118" s="11">
        <f t="shared" si="28"/>
        <v>39.462910137629336</v>
      </c>
      <c r="S118" s="11">
        <f t="shared" si="28"/>
        <v>38.690814236775637</v>
      </c>
      <c r="T118" s="11">
        <f t="shared" si="28"/>
        <v>37.464511040999412</v>
      </c>
      <c r="U118" s="11">
        <f t="shared" si="28"/>
        <v>36.163448121475696</v>
      </c>
      <c r="V118" s="11">
        <f t="shared" si="28"/>
        <v>34.932061527983734</v>
      </c>
      <c r="W118" s="11">
        <f t="shared" si="28"/>
        <v>33.809070519839985</v>
      </c>
      <c r="X118" s="12">
        <f t="shared" si="28"/>
        <v>33.093068325271318</v>
      </c>
    </row>
    <row r="119" spans="1:24" x14ac:dyDescent="0.2">
      <c r="A119" s="15" t="s">
        <v>13</v>
      </c>
      <c r="B119" s="62">
        <f t="shared" si="17"/>
        <v>17.564793027276217</v>
      </c>
      <c r="C119" s="11">
        <f t="shared" si="17"/>
        <v>17.006000966430456</v>
      </c>
      <c r="D119" s="11">
        <f t="shared" ref="D119:X119" si="29">D68/D$102*$B$102</f>
        <v>16.390659089355278</v>
      </c>
      <c r="E119" s="11">
        <f t="shared" si="29"/>
        <v>15.825742976756564</v>
      </c>
      <c r="F119" s="11">
        <f t="shared" si="29"/>
        <v>15.411548033100667</v>
      </c>
      <c r="G119" s="11">
        <f t="shared" si="29"/>
        <v>15.387509797573076</v>
      </c>
      <c r="H119" s="11">
        <f t="shared" si="29"/>
        <v>15.832747258986583</v>
      </c>
      <c r="I119" s="11">
        <f t="shared" si="29"/>
        <v>16.361587658059541</v>
      </c>
      <c r="J119" s="11">
        <f t="shared" si="29"/>
        <v>16.706843247387116</v>
      </c>
      <c r="K119" s="11">
        <f t="shared" si="29"/>
        <v>16.922465277249618</v>
      </c>
      <c r="L119" s="11">
        <f t="shared" si="29"/>
        <v>16.939877465139119</v>
      </c>
      <c r="M119" s="11">
        <f t="shared" si="29"/>
        <v>16.847431239396411</v>
      </c>
      <c r="N119" s="11">
        <f t="shared" si="29"/>
        <v>16.942776292252891</v>
      </c>
      <c r="O119" s="11">
        <f t="shared" si="29"/>
        <v>17.330067263711651</v>
      </c>
      <c r="P119" s="11">
        <f t="shared" si="29"/>
        <v>17.994570215885155</v>
      </c>
      <c r="Q119" s="11">
        <f t="shared" si="29"/>
        <v>19.014822531809234</v>
      </c>
      <c r="R119" s="11">
        <f t="shared" si="29"/>
        <v>20.315771011005474</v>
      </c>
      <c r="S119" s="11">
        <f t="shared" si="29"/>
        <v>21.563491160506697</v>
      </c>
      <c r="T119" s="11">
        <f t="shared" si="29"/>
        <v>22.593760669761242</v>
      </c>
      <c r="U119" s="11">
        <f t="shared" si="29"/>
        <v>23.331241283369298</v>
      </c>
      <c r="V119" s="11">
        <f t="shared" si="29"/>
        <v>23.640869350396599</v>
      </c>
      <c r="W119" s="11">
        <f t="shared" si="29"/>
        <v>23.519000580463029</v>
      </c>
      <c r="X119" s="12">
        <f t="shared" si="29"/>
        <v>23.026198055055893</v>
      </c>
    </row>
    <row r="120" spans="1:24" x14ac:dyDescent="0.2">
      <c r="A120" s="15" t="s">
        <v>14</v>
      </c>
      <c r="B120" s="62">
        <f t="shared" si="17"/>
        <v>1.58869339414152</v>
      </c>
      <c r="C120" s="11">
        <f t="shared" si="17"/>
        <v>1.5844400810391546</v>
      </c>
      <c r="D120" s="11">
        <f t="shared" ref="D120:X120" si="30">D69/D$102*$B$102</f>
        <v>1.5802604818447017</v>
      </c>
      <c r="E120" s="11">
        <f t="shared" si="30"/>
        <v>1.5654571748893582</v>
      </c>
      <c r="F120" s="11">
        <f t="shared" si="30"/>
        <v>1.543012794014138</v>
      </c>
      <c r="G120" s="11">
        <f t="shared" si="30"/>
        <v>1.5079637118722551</v>
      </c>
      <c r="H120" s="11">
        <f t="shared" si="30"/>
        <v>1.4590747112578317</v>
      </c>
      <c r="I120" s="11">
        <f t="shared" si="30"/>
        <v>1.4078984421949499</v>
      </c>
      <c r="J120" s="11">
        <f t="shared" si="30"/>
        <v>1.3648248801731457</v>
      </c>
      <c r="K120" s="11">
        <f t="shared" si="30"/>
        <v>1.3355858697856944</v>
      </c>
      <c r="L120" s="11">
        <f t="shared" si="30"/>
        <v>1.342118470313159</v>
      </c>
      <c r="M120" s="11">
        <f t="shared" si="30"/>
        <v>1.3917437796044569</v>
      </c>
      <c r="N120" s="11">
        <f t="shared" si="30"/>
        <v>1.4488279764297753</v>
      </c>
      <c r="O120" s="11">
        <f t="shared" si="30"/>
        <v>1.4895914078546877</v>
      </c>
      <c r="P120" s="11">
        <f t="shared" si="30"/>
        <v>1.5180955197155583</v>
      </c>
      <c r="Q120" s="11">
        <f t="shared" si="30"/>
        <v>1.5266845640356141</v>
      </c>
      <c r="R120" s="11">
        <f t="shared" si="30"/>
        <v>1.5226798966853141</v>
      </c>
      <c r="S120" s="11">
        <f t="shared" si="30"/>
        <v>1.5328295190649974</v>
      </c>
      <c r="T120" s="11">
        <f t="shared" si="30"/>
        <v>1.5669961791419602</v>
      </c>
      <c r="U120" s="11">
        <f t="shared" si="30"/>
        <v>1.6251165257162321</v>
      </c>
      <c r="V120" s="11">
        <f t="shared" si="30"/>
        <v>1.7150086325135525</v>
      </c>
      <c r="W120" s="11">
        <f t="shared" si="30"/>
        <v>1.8302807859674106</v>
      </c>
      <c r="X120" s="12">
        <f t="shared" si="30"/>
        <v>1.9408936108925745</v>
      </c>
    </row>
    <row r="121" spans="1:24" x14ac:dyDescent="0.2">
      <c r="A121" s="15" t="s">
        <v>15</v>
      </c>
      <c r="B121" s="62">
        <f t="shared" si="17"/>
        <v>7.7158679996353587</v>
      </c>
      <c r="C121" s="11">
        <f t="shared" si="17"/>
        <v>7.9712593155488145</v>
      </c>
      <c r="D121" s="11">
        <f t="shared" ref="D121:X121" si="31">D70/D$102*$B$102</f>
        <v>8.2332200171958707</v>
      </c>
      <c r="E121" s="11">
        <f t="shared" si="31"/>
        <v>8.3753720932942244</v>
      </c>
      <c r="F121" s="11">
        <f t="shared" si="31"/>
        <v>8.340417413553384</v>
      </c>
      <c r="G121" s="11">
        <f t="shared" si="31"/>
        <v>8.2897404706694644</v>
      </c>
      <c r="H121" s="11">
        <f t="shared" si="31"/>
        <v>8.2729609429216815</v>
      </c>
      <c r="I121" s="11">
        <f t="shared" si="31"/>
        <v>8.2653165358207641</v>
      </c>
      <c r="J121" s="11">
        <f t="shared" si="31"/>
        <v>8.2275283015281762</v>
      </c>
      <c r="K121" s="11">
        <f t="shared" si="31"/>
        <v>8.1542233253137422</v>
      </c>
      <c r="L121" s="11">
        <f t="shared" si="31"/>
        <v>8.0236255669723171</v>
      </c>
      <c r="M121" s="11">
        <f t="shared" si="31"/>
        <v>7.8273151490390847</v>
      </c>
      <c r="N121" s="11">
        <f t="shared" si="31"/>
        <v>7.615181627162527</v>
      </c>
      <c r="O121" s="11">
        <f t="shared" si="31"/>
        <v>7.4437814033604432</v>
      </c>
      <c r="P121" s="11">
        <f t="shared" si="31"/>
        <v>7.3418373607920095</v>
      </c>
      <c r="Q121" s="11">
        <f t="shared" si="31"/>
        <v>7.4243327585874868</v>
      </c>
      <c r="R121" s="11">
        <f t="shared" si="31"/>
        <v>7.729354992565626</v>
      </c>
      <c r="S121" s="11">
        <f t="shared" si="31"/>
        <v>8.0585041759188289</v>
      </c>
      <c r="T121" s="11">
        <f t="shared" si="31"/>
        <v>8.2827660709663</v>
      </c>
      <c r="U121" s="11">
        <f t="shared" si="31"/>
        <v>8.4327386770867907</v>
      </c>
      <c r="V121" s="11">
        <f t="shared" si="31"/>
        <v>8.4727607081989085</v>
      </c>
      <c r="W121" s="11">
        <f t="shared" si="31"/>
        <v>8.4481525784184157</v>
      </c>
      <c r="X121" s="12">
        <f t="shared" si="31"/>
        <v>8.5062576243057713</v>
      </c>
    </row>
    <row r="122" spans="1:24" x14ac:dyDescent="0.2">
      <c r="A122" s="15" t="s">
        <v>16</v>
      </c>
      <c r="B122" s="62">
        <f t="shared" si="17"/>
        <v>1.5022075602738367</v>
      </c>
      <c r="C122" s="11">
        <f t="shared" si="17"/>
        <v>1.6104248039597906</v>
      </c>
      <c r="D122" s="11">
        <f t="shared" ref="D122:X122" si="32">D71/D$102*$B$102</f>
        <v>1.6880987644568168</v>
      </c>
      <c r="E122" s="11">
        <f t="shared" si="32"/>
        <v>1.7801262869840546</v>
      </c>
      <c r="F122" s="11">
        <f t="shared" si="32"/>
        <v>1.9199951387803211</v>
      </c>
      <c r="G122" s="11">
        <f t="shared" si="32"/>
        <v>2.0318580494522855</v>
      </c>
      <c r="H122" s="11">
        <f t="shared" si="32"/>
        <v>2.1024100228193832</v>
      </c>
      <c r="I122" s="11">
        <f t="shared" si="32"/>
        <v>2.1748934574932663</v>
      </c>
      <c r="J122" s="11">
        <f t="shared" si="32"/>
        <v>2.2243596629320823</v>
      </c>
      <c r="K122" s="11">
        <f t="shared" si="32"/>
        <v>2.2306785596383616</v>
      </c>
      <c r="L122" s="11">
        <f t="shared" si="32"/>
        <v>2.2360186187111712</v>
      </c>
      <c r="M122" s="11">
        <f t="shared" si="32"/>
        <v>2.2529899150855632</v>
      </c>
      <c r="N122" s="11">
        <f t="shared" si="32"/>
        <v>2.2720433798553392</v>
      </c>
      <c r="O122" s="11">
        <f t="shared" si="32"/>
        <v>2.2825957899163192</v>
      </c>
      <c r="P122" s="11">
        <f t="shared" si="32"/>
        <v>2.2816307920762027</v>
      </c>
      <c r="Q122" s="11">
        <f t="shared" si="32"/>
        <v>2.2599552586363298</v>
      </c>
      <c r="R122" s="11">
        <f t="shared" si="32"/>
        <v>2.2139707302449305</v>
      </c>
      <c r="S122" s="11">
        <f t="shared" si="32"/>
        <v>2.159133858641705</v>
      </c>
      <c r="T122" s="11">
        <f t="shared" si="32"/>
        <v>2.1135118667057786</v>
      </c>
      <c r="U122" s="11">
        <f t="shared" si="32"/>
        <v>2.0870539741140806</v>
      </c>
      <c r="V122" s="11">
        <f t="shared" si="32"/>
        <v>2.1133067686635325</v>
      </c>
      <c r="W122" s="11">
        <f t="shared" si="32"/>
        <v>2.2028368388635684</v>
      </c>
      <c r="X122" s="12">
        <f t="shared" si="32"/>
        <v>2.2985494357961858</v>
      </c>
    </row>
    <row r="123" spans="1:24" x14ac:dyDescent="0.2">
      <c r="A123" s="15" t="s">
        <v>17</v>
      </c>
      <c r="B123" s="62">
        <f t="shared" si="17"/>
        <v>1.4170654043285031</v>
      </c>
      <c r="C123" s="11">
        <f t="shared" si="17"/>
        <v>1.4492947349695895</v>
      </c>
      <c r="D123" s="11">
        <f t="shared" ref="D123:X123" si="33">D72/D$102*$B$102</f>
        <v>1.5171432562825125</v>
      </c>
      <c r="E123" s="11">
        <f t="shared" si="33"/>
        <v>1.6107297798327354</v>
      </c>
      <c r="F123" s="11">
        <f t="shared" si="33"/>
        <v>1.710133480650047</v>
      </c>
      <c r="G123" s="11">
        <f t="shared" si="33"/>
        <v>1.8325382470483518</v>
      </c>
      <c r="H123" s="11">
        <f t="shared" si="33"/>
        <v>1.9720930766768503</v>
      </c>
      <c r="I123" s="11">
        <f t="shared" si="33"/>
        <v>2.0752776575550862</v>
      </c>
      <c r="J123" s="11">
        <f t="shared" si="33"/>
        <v>2.2066551343672316</v>
      </c>
      <c r="K123" s="11">
        <f t="shared" si="33"/>
        <v>2.4025167997673287</v>
      </c>
      <c r="L123" s="11">
        <f t="shared" si="33"/>
        <v>2.5677377340360845</v>
      </c>
      <c r="M123" s="11">
        <f t="shared" si="33"/>
        <v>2.6847455166705352</v>
      </c>
      <c r="N123" s="11">
        <f t="shared" si="33"/>
        <v>2.8024493687130039</v>
      </c>
      <c r="O123" s="11">
        <f t="shared" si="33"/>
        <v>2.8935922670849625</v>
      </c>
      <c r="P123" s="11">
        <f t="shared" si="33"/>
        <v>2.9326651354650703</v>
      </c>
      <c r="Q123" s="11">
        <f t="shared" si="33"/>
        <v>2.9658848595923275</v>
      </c>
      <c r="R123" s="11">
        <f t="shared" si="33"/>
        <v>3.0064390874981015</v>
      </c>
      <c r="S123" s="11">
        <f t="shared" si="33"/>
        <v>3.0433776577127234</v>
      </c>
      <c r="T123" s="11">
        <f t="shared" si="33"/>
        <v>3.0652773918793521</v>
      </c>
      <c r="U123" s="11">
        <f t="shared" si="33"/>
        <v>3.0698120713230383</v>
      </c>
      <c r="V123" s="11">
        <f t="shared" si="33"/>
        <v>3.0448547782817732</v>
      </c>
      <c r="W123" s="11">
        <f t="shared" si="33"/>
        <v>2.9861076531006017</v>
      </c>
      <c r="X123" s="12">
        <f t="shared" si="33"/>
        <v>2.9173134092042208</v>
      </c>
    </row>
    <row r="124" spans="1:24" x14ac:dyDescent="0.2">
      <c r="A124" s="15" t="s">
        <v>18</v>
      </c>
      <c r="B124" s="62">
        <f t="shared" si="17"/>
        <v>1.3300414889265473</v>
      </c>
      <c r="C124" s="11">
        <f t="shared" si="17"/>
        <v>1.3450043049155955</v>
      </c>
      <c r="D124" s="11">
        <f t="shared" ref="D124:X124" si="34">D73/D$102*$B$102</f>
        <v>1.3510269667717349</v>
      </c>
      <c r="E124" s="11">
        <f t="shared" si="34"/>
        <v>1.3453143582059006</v>
      </c>
      <c r="F124" s="11">
        <f t="shared" si="34"/>
        <v>1.3421002476153112</v>
      </c>
      <c r="G124" s="11">
        <f t="shared" si="34"/>
        <v>1.359858133704442</v>
      </c>
      <c r="H124" s="11">
        <f t="shared" si="34"/>
        <v>1.402609475942084</v>
      </c>
      <c r="I124" s="11">
        <f t="shared" si="34"/>
        <v>1.4834731802022967</v>
      </c>
      <c r="J124" s="11">
        <f t="shared" si="34"/>
        <v>1.5943557490925568</v>
      </c>
      <c r="K124" s="11">
        <f t="shared" si="34"/>
        <v>1.7102812695118832</v>
      </c>
      <c r="L124" s="11">
        <f t="shared" si="34"/>
        <v>1.8550840484676561</v>
      </c>
      <c r="M124" s="11">
        <f t="shared" si="34"/>
        <v>2.0230924542053708</v>
      </c>
      <c r="N124" s="11">
        <f t="shared" si="34"/>
        <v>2.1534903053366032</v>
      </c>
      <c r="O124" s="11">
        <f t="shared" si="34"/>
        <v>2.3208460285281087</v>
      </c>
      <c r="P124" s="11">
        <f t="shared" si="34"/>
        <v>2.5620115696162498</v>
      </c>
      <c r="Q124" s="11">
        <f t="shared" si="34"/>
        <v>2.7661659194562662</v>
      </c>
      <c r="R124" s="11">
        <f t="shared" si="34"/>
        <v>2.9101658179049443</v>
      </c>
      <c r="S124" s="11">
        <f t="shared" si="34"/>
        <v>3.0444441506443876</v>
      </c>
      <c r="T124" s="11">
        <f t="shared" si="34"/>
        <v>3.1506805764672081</v>
      </c>
      <c r="U124" s="11">
        <f t="shared" si="34"/>
        <v>3.2079186212113258</v>
      </c>
      <c r="V124" s="11">
        <f t="shared" si="34"/>
        <v>3.2585775905203089</v>
      </c>
      <c r="W124" s="11">
        <f t="shared" si="34"/>
        <v>3.3143487503821811</v>
      </c>
      <c r="X124" s="12">
        <f t="shared" si="34"/>
        <v>3.3665440456292015</v>
      </c>
    </row>
    <row r="125" spans="1:24" x14ac:dyDescent="0.2">
      <c r="A125" s="15" t="s">
        <v>19</v>
      </c>
      <c r="B125" s="62">
        <f t="shared" si="17"/>
        <v>1.3232439463678205</v>
      </c>
      <c r="C125" s="11">
        <f t="shared" si="17"/>
        <v>1.4094323952932233</v>
      </c>
      <c r="D125" s="11">
        <f t="shared" ref="D125:X125" si="35">D74/D$102*$B$102</f>
        <v>1.510207174677541</v>
      </c>
      <c r="E125" s="11">
        <f t="shared" si="35"/>
        <v>1.5997946195159134</v>
      </c>
      <c r="F125" s="11">
        <f t="shared" si="35"/>
        <v>1.6749377550467568</v>
      </c>
      <c r="G125" s="11">
        <f t="shared" si="35"/>
        <v>1.7250694205169774</v>
      </c>
      <c r="H125" s="11">
        <f t="shared" si="35"/>
        <v>1.7522489598552573</v>
      </c>
      <c r="I125" s="11">
        <f t="shared" si="35"/>
        <v>1.7719373281238038</v>
      </c>
      <c r="J125" s="11">
        <f t="shared" si="35"/>
        <v>1.7850338705876612</v>
      </c>
      <c r="K125" s="11">
        <f t="shared" si="35"/>
        <v>1.8052291795176818</v>
      </c>
      <c r="L125" s="11">
        <f t="shared" si="35"/>
        <v>1.8606835369923251</v>
      </c>
      <c r="M125" s="11">
        <f t="shared" si="35"/>
        <v>1.9557570405277778</v>
      </c>
      <c r="N125" s="11">
        <f t="shared" si="35"/>
        <v>2.1105669256033974</v>
      </c>
      <c r="O125" s="11">
        <f t="shared" si="35"/>
        <v>2.3093345704813557</v>
      </c>
      <c r="P125" s="11">
        <f t="shared" si="35"/>
        <v>2.510281311984413</v>
      </c>
      <c r="Q125" s="11">
        <f t="shared" si="35"/>
        <v>2.7570294382792122</v>
      </c>
      <c r="R125" s="11">
        <f t="shared" si="35"/>
        <v>3.0370478409480697</v>
      </c>
      <c r="S125" s="11">
        <f t="shared" si="35"/>
        <v>3.2488834561093545</v>
      </c>
      <c r="T125" s="11">
        <f t="shared" si="35"/>
        <v>3.5274014988580333</v>
      </c>
      <c r="U125" s="11">
        <f t="shared" si="35"/>
        <v>3.928405648319877</v>
      </c>
      <c r="V125" s="11">
        <f t="shared" si="35"/>
        <v>4.2624192167399739</v>
      </c>
      <c r="W125" s="11">
        <f t="shared" si="35"/>
        <v>4.492805779893545</v>
      </c>
      <c r="X125" s="12">
        <f t="shared" si="35"/>
        <v>4.7000104615140259</v>
      </c>
    </row>
    <row r="126" spans="1:24" x14ac:dyDescent="0.2">
      <c r="A126" s="15" t="s">
        <v>20</v>
      </c>
      <c r="B126" s="62">
        <f t="shared" si="17"/>
        <v>1.3215287517531558</v>
      </c>
      <c r="C126" s="11">
        <f t="shared" si="17"/>
        <v>1.4795459413892802</v>
      </c>
      <c r="D126" s="11">
        <f t="shared" ref="D126:X126" si="36">D75/D$102*$B$102</f>
        <v>1.6053679185333065</v>
      </c>
      <c r="E126" s="11">
        <f t="shared" si="36"/>
        <v>1.7223774551768938</v>
      </c>
      <c r="F126" s="11">
        <f t="shared" si="36"/>
        <v>1.8450537757194505</v>
      </c>
      <c r="G126" s="11">
        <f t="shared" si="36"/>
        <v>1.9855464380528636</v>
      </c>
      <c r="H126" s="11">
        <f t="shared" si="36"/>
        <v>2.1363378736398038</v>
      </c>
      <c r="I126" s="11">
        <f t="shared" si="36"/>
        <v>2.305489713336947</v>
      </c>
      <c r="J126" s="11">
        <f t="shared" si="36"/>
        <v>2.4718127039661066</v>
      </c>
      <c r="K126" s="11">
        <f t="shared" si="36"/>
        <v>2.6166870603106558</v>
      </c>
      <c r="L126" s="11">
        <f t="shared" si="36"/>
        <v>2.7250691306873769</v>
      </c>
      <c r="M126" s="11">
        <f t="shared" si="36"/>
        <v>2.8026971540270913</v>
      </c>
      <c r="N126" s="11">
        <f t="shared" si="36"/>
        <v>2.8767860449197338</v>
      </c>
      <c r="O126" s="11">
        <f t="shared" si="36"/>
        <v>2.9447444775247211</v>
      </c>
      <c r="P126" s="11">
        <f t="shared" si="36"/>
        <v>3.0297817429565002</v>
      </c>
      <c r="Q126" s="11">
        <f t="shared" si="36"/>
        <v>3.1808859441806305</v>
      </c>
      <c r="R126" s="11">
        <f t="shared" si="36"/>
        <v>3.3985437253212329</v>
      </c>
      <c r="S126" s="11">
        <f t="shared" si="36"/>
        <v>3.7268162352518224</v>
      </c>
      <c r="T126" s="11">
        <f t="shared" si="36"/>
        <v>4.1255677538192961</v>
      </c>
      <c r="U126" s="11">
        <f t="shared" si="36"/>
        <v>4.5106832354245361</v>
      </c>
      <c r="V126" s="11">
        <f t="shared" si="36"/>
        <v>4.9935023333534163</v>
      </c>
      <c r="W126" s="11">
        <f t="shared" si="36"/>
        <v>5.5427569885104724</v>
      </c>
      <c r="X126" s="12">
        <f t="shared" si="36"/>
        <v>5.9473281833431306</v>
      </c>
    </row>
    <row r="127" spans="1:24" x14ac:dyDescent="0.2">
      <c r="A127" s="15" t="s">
        <v>21</v>
      </c>
      <c r="B127" s="63">
        <f t="shared" si="17"/>
        <v>3.27</v>
      </c>
      <c r="C127" s="48">
        <f t="shared" si="17"/>
        <v>2.8677335120286984</v>
      </c>
      <c r="D127" s="48">
        <f t="shared" ref="D127:X127" si="37">D76/D$102*$B$102</f>
        <v>2.57522433037607</v>
      </c>
      <c r="E127" s="48">
        <f t="shared" si="37"/>
        <v>2.9749927691861164</v>
      </c>
      <c r="F127" s="48">
        <f t="shared" si="37"/>
        <v>3.4710378419207601</v>
      </c>
      <c r="G127" s="48">
        <f t="shared" si="37"/>
        <v>3.9926046951064813</v>
      </c>
      <c r="H127" s="48">
        <f t="shared" si="37"/>
        <v>4.4435136847427961</v>
      </c>
      <c r="I127" s="48">
        <f t="shared" si="37"/>
        <v>4.7991702830829244</v>
      </c>
      <c r="J127" s="48">
        <f t="shared" si="37"/>
        <v>5.2255711724542708</v>
      </c>
      <c r="K127" s="48">
        <f t="shared" si="37"/>
        <v>5.7036067602992366</v>
      </c>
      <c r="L127" s="48">
        <f t="shared" si="37"/>
        <v>6.2481691242803352</v>
      </c>
      <c r="M127" s="48">
        <f t="shared" si="37"/>
        <v>6.8564597352311347</v>
      </c>
      <c r="N127" s="48">
        <f t="shared" si="37"/>
        <v>7.5261522202079689</v>
      </c>
      <c r="O127" s="48">
        <f t="shared" si="37"/>
        <v>8.1749171598676682</v>
      </c>
      <c r="P127" s="48">
        <f t="shared" si="37"/>
        <v>8.7895923850980431</v>
      </c>
      <c r="Q127" s="48">
        <f t="shared" si="37"/>
        <v>9.2762445848671824</v>
      </c>
      <c r="R127" s="48">
        <f t="shared" si="37"/>
        <v>9.6353175708439061</v>
      </c>
      <c r="S127" s="48">
        <f t="shared" si="37"/>
        <v>9.9992595251677869</v>
      </c>
      <c r="T127" s="48">
        <f t="shared" si="37"/>
        <v>10.31494767388954</v>
      </c>
      <c r="U127" s="48">
        <f t="shared" si="37"/>
        <v>10.727988214890296</v>
      </c>
      <c r="V127" s="48">
        <f t="shared" si="37"/>
        <v>11.412246054964335</v>
      </c>
      <c r="W127" s="48">
        <f t="shared" si="37"/>
        <v>12.344399165400546</v>
      </c>
      <c r="X127" s="64">
        <f t="shared" si="37"/>
        <v>13.721180853639252</v>
      </c>
    </row>
    <row r="128" spans="1:24" x14ac:dyDescent="0.2">
      <c r="A128" s="16" t="s">
        <v>24</v>
      </c>
      <c r="B128" s="18">
        <f>SUM(B107:B127)</f>
        <v>310.70626834162749</v>
      </c>
      <c r="C128" s="18">
        <f>SUM(C107:C127)</f>
        <v>308.59807469595228</v>
      </c>
      <c r="D128" s="18">
        <f t="shared" ref="D128:X128" si="38">SUM(D107:D127)</f>
        <v>306.24070737779368</v>
      </c>
      <c r="E128" s="18">
        <f t="shared" si="38"/>
        <v>304.26251869990654</v>
      </c>
      <c r="F128" s="18">
        <f t="shared" si="38"/>
        <v>302.39074487440757</v>
      </c>
      <c r="G128" s="18">
        <f t="shared" si="38"/>
        <v>300.66969885442563</v>
      </c>
      <c r="H128" s="18">
        <f t="shared" si="38"/>
        <v>299.14813512590092</v>
      </c>
      <c r="I128" s="18">
        <f t="shared" si="38"/>
        <v>298.07812275689298</v>
      </c>
      <c r="J128" s="18">
        <f t="shared" si="38"/>
        <v>297.57891538534585</v>
      </c>
      <c r="K128" s="18">
        <f t="shared" si="38"/>
        <v>297.4269871834851</v>
      </c>
      <c r="L128" s="18">
        <f t="shared" si="38"/>
        <v>297.59329832375363</v>
      </c>
      <c r="M128" s="18">
        <f t="shared" si="38"/>
        <v>298.02861211144176</v>
      </c>
      <c r="N128" s="18">
        <f t="shared" si="38"/>
        <v>298.50852376559902</v>
      </c>
      <c r="O128" s="18">
        <f t="shared" si="38"/>
        <v>298.93499357217473</v>
      </c>
      <c r="P128" s="18">
        <f t="shared" si="38"/>
        <v>299.40814850942479</v>
      </c>
      <c r="Q128" s="18">
        <f t="shared" si="38"/>
        <v>299.85091806507455</v>
      </c>
      <c r="R128" s="18">
        <f t="shared" si="38"/>
        <v>300.29674867015916</v>
      </c>
      <c r="S128" s="18">
        <f t="shared" si="38"/>
        <v>300.70366343928924</v>
      </c>
      <c r="T128" s="18">
        <f t="shared" si="38"/>
        <v>300.88512097913008</v>
      </c>
      <c r="U128" s="18">
        <f t="shared" si="38"/>
        <v>301.14818319733831</v>
      </c>
      <c r="V128" s="18">
        <f t="shared" si="38"/>
        <v>301.54118810534277</v>
      </c>
      <c r="W128" s="18">
        <f t="shared" si="38"/>
        <v>302.14262881177149</v>
      </c>
      <c r="X128" s="18">
        <f t="shared" si="38"/>
        <v>303.35249585444097</v>
      </c>
    </row>
    <row r="129" spans="1:24" x14ac:dyDescent="0.2">
      <c r="A129" s="6" t="s">
        <v>22</v>
      </c>
      <c r="B129" s="7">
        <f>B105</f>
        <v>2018</v>
      </c>
      <c r="C129" s="7">
        <f>C105</f>
        <v>2019</v>
      </c>
      <c r="D129" s="7">
        <f t="shared" ref="D129:X129" si="39">D105</f>
        <v>2020</v>
      </c>
      <c r="E129" s="7">
        <f t="shared" si="39"/>
        <v>2021</v>
      </c>
      <c r="F129" s="7">
        <f t="shared" si="39"/>
        <v>2022</v>
      </c>
      <c r="G129" s="7">
        <f t="shared" si="39"/>
        <v>2023</v>
      </c>
      <c r="H129" s="7">
        <f t="shared" si="39"/>
        <v>2024</v>
      </c>
      <c r="I129" s="7">
        <f t="shared" si="39"/>
        <v>2025</v>
      </c>
      <c r="J129" s="7">
        <f t="shared" si="39"/>
        <v>2026</v>
      </c>
      <c r="K129" s="7">
        <f t="shared" si="39"/>
        <v>2027</v>
      </c>
      <c r="L129" s="7">
        <f t="shared" si="39"/>
        <v>2028</v>
      </c>
      <c r="M129" s="7">
        <f t="shared" si="39"/>
        <v>2029</v>
      </c>
      <c r="N129" s="7">
        <f t="shared" si="39"/>
        <v>2030</v>
      </c>
      <c r="O129" s="7">
        <f t="shared" si="39"/>
        <v>2031</v>
      </c>
      <c r="P129" s="7">
        <f t="shared" si="39"/>
        <v>2032</v>
      </c>
      <c r="Q129" s="7">
        <f t="shared" si="39"/>
        <v>2033</v>
      </c>
      <c r="R129" s="7">
        <f t="shared" si="39"/>
        <v>2034</v>
      </c>
      <c r="S129" s="7">
        <f t="shared" si="39"/>
        <v>2035</v>
      </c>
      <c r="T129" s="7">
        <f t="shared" si="39"/>
        <v>2036</v>
      </c>
      <c r="U129" s="7">
        <f t="shared" si="39"/>
        <v>2037</v>
      </c>
      <c r="V129" s="7">
        <f t="shared" si="39"/>
        <v>2038</v>
      </c>
      <c r="W129" s="7">
        <f t="shared" si="39"/>
        <v>2039</v>
      </c>
      <c r="X129" s="7">
        <f t="shared" si="39"/>
        <v>2040</v>
      </c>
    </row>
    <row r="130" spans="1:24" x14ac:dyDescent="0.2">
      <c r="A130" s="14" t="s">
        <v>25</v>
      </c>
      <c r="B130" s="2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15" t="s">
        <v>1</v>
      </c>
      <c r="B131" s="59">
        <f>B80/B$102*$B$102</f>
        <v>0</v>
      </c>
      <c r="C131" s="60">
        <f>C80/C$102*$B$102</f>
        <v>0</v>
      </c>
      <c r="D131" s="60">
        <f t="shared" ref="D131:X131" si="40">D80/D$102*$B$102</f>
        <v>0</v>
      </c>
      <c r="E131" s="60">
        <f t="shared" si="40"/>
        <v>0</v>
      </c>
      <c r="F131" s="60">
        <f t="shared" si="40"/>
        <v>0</v>
      </c>
      <c r="G131" s="60">
        <f t="shared" si="40"/>
        <v>0</v>
      </c>
      <c r="H131" s="60">
        <f t="shared" si="40"/>
        <v>0</v>
      </c>
      <c r="I131" s="60">
        <f t="shared" si="40"/>
        <v>0</v>
      </c>
      <c r="J131" s="60">
        <f t="shared" si="40"/>
        <v>0</v>
      </c>
      <c r="K131" s="60">
        <f t="shared" si="40"/>
        <v>0</v>
      </c>
      <c r="L131" s="60">
        <f t="shared" si="40"/>
        <v>0</v>
      </c>
      <c r="M131" s="60">
        <f t="shared" si="40"/>
        <v>0</v>
      </c>
      <c r="N131" s="60">
        <f t="shared" si="40"/>
        <v>0</v>
      </c>
      <c r="O131" s="60">
        <f t="shared" si="40"/>
        <v>0</v>
      </c>
      <c r="P131" s="60">
        <f t="shared" si="40"/>
        <v>0</v>
      </c>
      <c r="Q131" s="60">
        <f t="shared" si="40"/>
        <v>0</v>
      </c>
      <c r="R131" s="60">
        <f t="shared" si="40"/>
        <v>0</v>
      </c>
      <c r="S131" s="60">
        <f t="shared" si="40"/>
        <v>0</v>
      </c>
      <c r="T131" s="60">
        <f t="shared" si="40"/>
        <v>0</v>
      </c>
      <c r="U131" s="60">
        <f t="shared" si="40"/>
        <v>0</v>
      </c>
      <c r="V131" s="60">
        <f t="shared" si="40"/>
        <v>0</v>
      </c>
      <c r="W131" s="60">
        <f t="shared" si="40"/>
        <v>0</v>
      </c>
      <c r="X131" s="61">
        <f t="shared" si="40"/>
        <v>0</v>
      </c>
    </row>
    <row r="132" spans="1:24" x14ac:dyDescent="0.2">
      <c r="A132" s="15" t="s">
        <v>2</v>
      </c>
      <c r="B132" s="62">
        <f t="shared" ref="B132:C151" si="41">B81/B$102*$B$102</f>
        <v>0</v>
      </c>
      <c r="C132" s="11">
        <f t="shared" si="41"/>
        <v>0</v>
      </c>
      <c r="D132" s="11">
        <f t="shared" ref="D132:X132" si="42">D81/D$102*$B$102</f>
        <v>0</v>
      </c>
      <c r="E132" s="11">
        <f t="shared" si="42"/>
        <v>0</v>
      </c>
      <c r="F132" s="11">
        <f t="shared" si="42"/>
        <v>0</v>
      </c>
      <c r="G132" s="11">
        <f t="shared" si="42"/>
        <v>0</v>
      </c>
      <c r="H132" s="11">
        <f t="shared" si="42"/>
        <v>0</v>
      </c>
      <c r="I132" s="11">
        <f t="shared" si="42"/>
        <v>0</v>
      </c>
      <c r="J132" s="11">
        <f t="shared" si="42"/>
        <v>0</v>
      </c>
      <c r="K132" s="11">
        <f t="shared" si="42"/>
        <v>0</v>
      </c>
      <c r="L132" s="11">
        <f t="shared" si="42"/>
        <v>0</v>
      </c>
      <c r="M132" s="11">
        <f t="shared" si="42"/>
        <v>0</v>
      </c>
      <c r="N132" s="11">
        <f t="shared" si="42"/>
        <v>0</v>
      </c>
      <c r="O132" s="11">
        <f t="shared" si="42"/>
        <v>0</v>
      </c>
      <c r="P132" s="11">
        <f t="shared" si="42"/>
        <v>0</v>
      </c>
      <c r="Q132" s="11">
        <f t="shared" si="42"/>
        <v>0</v>
      </c>
      <c r="R132" s="11">
        <f t="shared" si="42"/>
        <v>0</v>
      </c>
      <c r="S132" s="11">
        <f t="shared" si="42"/>
        <v>0</v>
      </c>
      <c r="T132" s="11">
        <f t="shared" si="42"/>
        <v>0</v>
      </c>
      <c r="U132" s="11">
        <f t="shared" si="42"/>
        <v>0</v>
      </c>
      <c r="V132" s="11">
        <f t="shared" si="42"/>
        <v>0</v>
      </c>
      <c r="W132" s="11">
        <f t="shared" si="42"/>
        <v>0</v>
      </c>
      <c r="X132" s="12">
        <f t="shared" si="42"/>
        <v>0</v>
      </c>
    </row>
    <row r="133" spans="1:24" x14ac:dyDescent="0.2">
      <c r="A133" s="15" t="s">
        <v>3</v>
      </c>
      <c r="B133" s="62">
        <f t="shared" si="41"/>
        <v>0</v>
      </c>
      <c r="C133" s="11">
        <f t="shared" si="41"/>
        <v>0</v>
      </c>
      <c r="D133" s="11">
        <f t="shared" ref="D133:X133" si="43">D82/D$102*$B$102</f>
        <v>0</v>
      </c>
      <c r="E133" s="11">
        <f t="shared" si="43"/>
        <v>0</v>
      </c>
      <c r="F133" s="11">
        <f t="shared" si="43"/>
        <v>0</v>
      </c>
      <c r="G133" s="11">
        <f t="shared" si="43"/>
        <v>0</v>
      </c>
      <c r="H133" s="11">
        <f t="shared" si="43"/>
        <v>0</v>
      </c>
      <c r="I133" s="11">
        <f t="shared" si="43"/>
        <v>0</v>
      </c>
      <c r="J133" s="11">
        <f t="shared" si="43"/>
        <v>0</v>
      </c>
      <c r="K133" s="11">
        <f t="shared" si="43"/>
        <v>0</v>
      </c>
      <c r="L133" s="11">
        <f t="shared" si="43"/>
        <v>0</v>
      </c>
      <c r="M133" s="11">
        <f t="shared" si="43"/>
        <v>0</v>
      </c>
      <c r="N133" s="11">
        <f t="shared" si="43"/>
        <v>0</v>
      </c>
      <c r="O133" s="11">
        <f t="shared" si="43"/>
        <v>0</v>
      </c>
      <c r="P133" s="11">
        <f t="shared" si="43"/>
        <v>0</v>
      </c>
      <c r="Q133" s="11">
        <f t="shared" si="43"/>
        <v>0</v>
      </c>
      <c r="R133" s="11">
        <f t="shared" si="43"/>
        <v>0</v>
      </c>
      <c r="S133" s="11">
        <f t="shared" si="43"/>
        <v>0</v>
      </c>
      <c r="T133" s="11">
        <f t="shared" si="43"/>
        <v>0</v>
      </c>
      <c r="U133" s="11">
        <f t="shared" si="43"/>
        <v>0</v>
      </c>
      <c r="V133" s="11">
        <f t="shared" si="43"/>
        <v>0</v>
      </c>
      <c r="W133" s="11">
        <f t="shared" si="43"/>
        <v>0</v>
      </c>
      <c r="X133" s="12">
        <f t="shared" si="43"/>
        <v>0</v>
      </c>
    </row>
    <row r="134" spans="1:24" x14ac:dyDescent="0.2">
      <c r="A134" s="15" t="s">
        <v>4</v>
      </c>
      <c r="B134" s="62">
        <f t="shared" si="41"/>
        <v>0</v>
      </c>
      <c r="C134" s="11">
        <f t="shared" si="41"/>
        <v>0</v>
      </c>
      <c r="D134" s="11">
        <f t="shared" ref="D134:X134" si="44">D83/D$102*$B$102</f>
        <v>0</v>
      </c>
      <c r="E134" s="11">
        <f t="shared" si="44"/>
        <v>0</v>
      </c>
      <c r="F134" s="11">
        <f t="shared" si="44"/>
        <v>0</v>
      </c>
      <c r="G134" s="11">
        <f t="shared" si="44"/>
        <v>0</v>
      </c>
      <c r="H134" s="11">
        <f t="shared" si="44"/>
        <v>0</v>
      </c>
      <c r="I134" s="11">
        <f t="shared" si="44"/>
        <v>0</v>
      </c>
      <c r="J134" s="11">
        <f t="shared" si="44"/>
        <v>0</v>
      </c>
      <c r="K134" s="11">
        <f t="shared" si="44"/>
        <v>0</v>
      </c>
      <c r="L134" s="11">
        <f t="shared" si="44"/>
        <v>0</v>
      </c>
      <c r="M134" s="11">
        <f t="shared" si="44"/>
        <v>0</v>
      </c>
      <c r="N134" s="11">
        <f t="shared" si="44"/>
        <v>0</v>
      </c>
      <c r="O134" s="11">
        <f t="shared" si="44"/>
        <v>0</v>
      </c>
      <c r="P134" s="11">
        <f t="shared" si="44"/>
        <v>0</v>
      </c>
      <c r="Q134" s="11">
        <f t="shared" si="44"/>
        <v>0</v>
      </c>
      <c r="R134" s="11">
        <f t="shared" si="44"/>
        <v>0</v>
      </c>
      <c r="S134" s="11">
        <f t="shared" si="44"/>
        <v>0</v>
      </c>
      <c r="T134" s="11">
        <f t="shared" si="44"/>
        <v>0</v>
      </c>
      <c r="U134" s="11">
        <f t="shared" si="44"/>
        <v>0</v>
      </c>
      <c r="V134" s="11">
        <f t="shared" si="44"/>
        <v>0</v>
      </c>
      <c r="W134" s="11">
        <f t="shared" si="44"/>
        <v>0</v>
      </c>
      <c r="X134" s="12">
        <f t="shared" si="44"/>
        <v>0</v>
      </c>
    </row>
    <row r="135" spans="1:24" x14ac:dyDescent="0.2">
      <c r="A135" s="15" t="s">
        <v>5</v>
      </c>
      <c r="B135" s="62">
        <f t="shared" si="41"/>
        <v>1.917963496637848</v>
      </c>
      <c r="C135" s="11">
        <f t="shared" si="41"/>
        <v>1.8722875561692969</v>
      </c>
      <c r="D135" s="11">
        <f t="shared" ref="D135:X135" si="45">D84/D$102*$B$102</f>
        <v>1.7960361296469378</v>
      </c>
      <c r="E135" s="11">
        <f t="shared" si="45"/>
        <v>1.6949564875811844</v>
      </c>
      <c r="F135" s="11">
        <f t="shared" si="45"/>
        <v>1.6005149908455638</v>
      </c>
      <c r="G135" s="11">
        <f t="shared" si="45"/>
        <v>1.5158390275721096</v>
      </c>
      <c r="H135" s="11">
        <f t="shared" si="45"/>
        <v>1.4490983046387904</v>
      </c>
      <c r="I135" s="11">
        <f t="shared" si="45"/>
        <v>1.4160371982502042</v>
      </c>
      <c r="J135" s="11">
        <f t="shared" si="45"/>
        <v>1.4065288792727129</v>
      </c>
      <c r="K135" s="11">
        <f t="shared" si="45"/>
        <v>1.4085545700275162</v>
      </c>
      <c r="L135" s="11">
        <f t="shared" si="45"/>
        <v>1.4170283569881692</v>
      </c>
      <c r="M135" s="11">
        <f t="shared" si="45"/>
        <v>1.4368292669684466</v>
      </c>
      <c r="N135" s="11">
        <f t="shared" si="45"/>
        <v>1.4721058066601382</v>
      </c>
      <c r="O135" s="11">
        <f t="shared" si="45"/>
        <v>1.5219247649368006</v>
      </c>
      <c r="P135" s="11">
        <f t="shared" si="45"/>
        <v>1.5913650330427314</v>
      </c>
      <c r="Q135" s="11">
        <f t="shared" si="45"/>
        <v>1.6782016555020665</v>
      </c>
      <c r="R135" s="11">
        <f t="shared" si="45"/>
        <v>1.7633630871882562</v>
      </c>
      <c r="S135" s="11">
        <f t="shared" si="45"/>
        <v>1.8300660724013011</v>
      </c>
      <c r="T135" s="11">
        <f t="shared" si="45"/>
        <v>1.8624508359668575</v>
      </c>
      <c r="U135" s="11">
        <f t="shared" si="45"/>
        <v>1.8574328026005826</v>
      </c>
      <c r="V135" s="11">
        <f t="shared" si="45"/>
        <v>1.8294426837969622</v>
      </c>
      <c r="W135" s="11">
        <f t="shared" si="45"/>
        <v>1.7994400442349503</v>
      </c>
      <c r="X135" s="12">
        <f t="shared" si="45"/>
        <v>1.7783340873778635</v>
      </c>
    </row>
    <row r="136" spans="1:24" x14ac:dyDescent="0.2">
      <c r="A136" s="15" t="s">
        <v>6</v>
      </c>
      <c r="B136" s="62">
        <f t="shared" si="41"/>
        <v>7.505144738647278</v>
      </c>
      <c r="C136" s="11">
        <f t="shared" si="41"/>
        <v>7.4760581896165652</v>
      </c>
      <c r="D136" s="11">
        <f t="shared" ref="D136:X136" si="46">D85/D$102*$B$102</f>
        <v>7.4174102846251539</v>
      </c>
      <c r="E136" s="11">
        <f t="shared" si="46"/>
        <v>7.3550594668148195</v>
      </c>
      <c r="F136" s="11">
        <f t="shared" si="46"/>
        <v>7.2684031352306464</v>
      </c>
      <c r="G136" s="11">
        <f t="shared" si="46"/>
        <v>7.1345907136054736</v>
      </c>
      <c r="H136" s="11">
        <f t="shared" si="46"/>
        <v>6.9460549582851909</v>
      </c>
      <c r="I136" s="11">
        <f t="shared" si="46"/>
        <v>6.6646561678109739</v>
      </c>
      <c r="J136" s="11">
        <f t="shared" si="46"/>
        <v>6.3137334831974083</v>
      </c>
      <c r="K136" s="11">
        <f t="shared" si="46"/>
        <v>5.9897136028136027</v>
      </c>
      <c r="L136" s="11">
        <f t="shared" si="46"/>
        <v>5.7079917063414412</v>
      </c>
      <c r="M136" s="11">
        <f t="shared" si="46"/>
        <v>5.4978941376285766</v>
      </c>
      <c r="N136" s="11">
        <f t="shared" si="46"/>
        <v>5.408851779002422</v>
      </c>
      <c r="O136" s="11">
        <f t="shared" si="46"/>
        <v>5.4046967147497416</v>
      </c>
      <c r="P136" s="11">
        <f t="shared" si="46"/>
        <v>5.4400133231481096</v>
      </c>
      <c r="Q136" s="11">
        <f t="shared" si="46"/>
        <v>5.4908873324440162</v>
      </c>
      <c r="R136" s="11">
        <f t="shared" si="46"/>
        <v>5.5732381124716524</v>
      </c>
      <c r="S136" s="11">
        <f t="shared" si="46"/>
        <v>5.7026829778045292</v>
      </c>
      <c r="T136" s="11">
        <f t="shared" si="46"/>
        <v>5.8778573454881213</v>
      </c>
      <c r="U136" s="11">
        <f t="shared" si="46"/>
        <v>6.1218401466234074</v>
      </c>
      <c r="V136" s="11">
        <f t="shared" si="46"/>
        <v>6.4285164733323059</v>
      </c>
      <c r="W136" s="11">
        <f t="shared" si="46"/>
        <v>6.7289840751622929</v>
      </c>
      <c r="X136" s="12">
        <f t="shared" si="46"/>
        <v>6.9623112920216794</v>
      </c>
    </row>
    <row r="137" spans="1:24" x14ac:dyDescent="0.2">
      <c r="A137" s="15" t="s">
        <v>7</v>
      </c>
      <c r="B137" s="62">
        <f t="shared" si="41"/>
        <v>26.811796144302349</v>
      </c>
      <c r="C137" s="11">
        <f t="shared" si="41"/>
        <v>25.78732376336033</v>
      </c>
      <c r="D137" s="11">
        <f t="shared" ref="D137:X137" si="47">D86/D$102*$B$102</f>
        <v>25.117041072600035</v>
      </c>
      <c r="E137" s="11">
        <f t="shared" si="47"/>
        <v>24.765931499644665</v>
      </c>
      <c r="F137" s="11">
        <f t="shared" si="47"/>
        <v>24.468403375756672</v>
      </c>
      <c r="G137" s="11">
        <f t="shared" si="47"/>
        <v>24.259545680034044</v>
      </c>
      <c r="H137" s="11">
        <f t="shared" si="47"/>
        <v>24.093188300726325</v>
      </c>
      <c r="I137" s="11">
        <f t="shared" si="47"/>
        <v>23.894280175936693</v>
      </c>
      <c r="J137" s="11">
        <f t="shared" si="47"/>
        <v>23.744804545196804</v>
      </c>
      <c r="K137" s="11">
        <f t="shared" si="47"/>
        <v>23.534260149772138</v>
      </c>
      <c r="L137" s="11">
        <f t="shared" si="47"/>
        <v>23.206832557418569</v>
      </c>
      <c r="M137" s="11">
        <f t="shared" si="47"/>
        <v>22.735791933342853</v>
      </c>
      <c r="N137" s="11">
        <f t="shared" si="47"/>
        <v>21.956771873138642</v>
      </c>
      <c r="O137" s="11">
        <f t="shared" si="47"/>
        <v>20.937597588484426</v>
      </c>
      <c r="P137" s="11">
        <f t="shared" si="47"/>
        <v>19.98273454339526</v>
      </c>
      <c r="Q137" s="11">
        <f t="shared" si="47"/>
        <v>19.126109199786089</v>
      </c>
      <c r="R137" s="11">
        <f t="shared" si="47"/>
        <v>18.462097726835026</v>
      </c>
      <c r="S137" s="11">
        <f t="shared" si="47"/>
        <v>18.160278219897435</v>
      </c>
      <c r="T137" s="11">
        <f t="shared" si="47"/>
        <v>18.11217076075123</v>
      </c>
      <c r="U137" s="11">
        <f t="shared" si="47"/>
        <v>18.183807343788526</v>
      </c>
      <c r="V137" s="11">
        <f t="shared" si="47"/>
        <v>18.304895407430827</v>
      </c>
      <c r="W137" s="11">
        <f t="shared" si="47"/>
        <v>18.532261769926759</v>
      </c>
      <c r="X137" s="12">
        <f t="shared" si="47"/>
        <v>18.917953762545892</v>
      </c>
    </row>
    <row r="138" spans="1:24" x14ac:dyDescent="0.2">
      <c r="A138" s="15" t="s">
        <v>8</v>
      </c>
      <c r="B138" s="62">
        <f t="shared" si="41"/>
        <v>32.004655330456373</v>
      </c>
      <c r="C138" s="11">
        <f t="shared" si="41"/>
        <v>31.729662785751639</v>
      </c>
      <c r="D138" s="11">
        <f t="shared" ref="D138:X138" si="48">D87/D$102*$B$102</f>
        <v>30.83804855633446</v>
      </c>
      <c r="E138" s="11">
        <f t="shared" si="48"/>
        <v>29.568445044928279</v>
      </c>
      <c r="F138" s="11">
        <f t="shared" si="48"/>
        <v>28.312096858194142</v>
      </c>
      <c r="G138" s="11">
        <f t="shared" si="48"/>
        <v>27.112393549668848</v>
      </c>
      <c r="H138" s="11">
        <f t="shared" si="48"/>
        <v>26.013542322206561</v>
      </c>
      <c r="I138" s="11">
        <f t="shared" si="48"/>
        <v>25.334230167988718</v>
      </c>
      <c r="J138" s="11">
        <f t="shared" si="48"/>
        <v>25.034508853631799</v>
      </c>
      <c r="K138" s="11">
        <f t="shared" si="48"/>
        <v>24.805268663130065</v>
      </c>
      <c r="L138" s="11">
        <f t="shared" si="48"/>
        <v>24.701764833767452</v>
      </c>
      <c r="M138" s="11">
        <f t="shared" si="48"/>
        <v>24.67856549119136</v>
      </c>
      <c r="N138" s="11">
        <f t="shared" si="48"/>
        <v>24.62016853236144</v>
      </c>
      <c r="O138" s="11">
        <f t="shared" si="48"/>
        <v>24.606495353161282</v>
      </c>
      <c r="P138" s="11">
        <f t="shared" si="48"/>
        <v>24.51403310134949</v>
      </c>
      <c r="Q138" s="11">
        <f t="shared" si="48"/>
        <v>24.25934792361263</v>
      </c>
      <c r="R138" s="11">
        <f t="shared" si="48"/>
        <v>23.80435469415767</v>
      </c>
      <c r="S138" s="11">
        <f t="shared" si="48"/>
        <v>22.983585430579847</v>
      </c>
      <c r="T138" s="11">
        <f t="shared" si="48"/>
        <v>21.884160479428814</v>
      </c>
      <c r="U138" s="11">
        <f t="shared" si="48"/>
        <v>20.844599931065165</v>
      </c>
      <c r="V138" s="11">
        <f t="shared" si="48"/>
        <v>19.910713052392268</v>
      </c>
      <c r="W138" s="11">
        <f t="shared" si="48"/>
        <v>19.183979827811125</v>
      </c>
      <c r="X138" s="12">
        <f t="shared" si="48"/>
        <v>18.83779397036961</v>
      </c>
    </row>
    <row r="139" spans="1:24" x14ac:dyDescent="0.2">
      <c r="A139" s="15" t="s">
        <v>9</v>
      </c>
      <c r="B139" s="62">
        <f t="shared" si="41"/>
        <v>57.026050472791034</v>
      </c>
      <c r="C139" s="11">
        <f t="shared" si="41"/>
        <v>60.518447501284641</v>
      </c>
      <c r="D139" s="11">
        <f t="shared" ref="D139:X139" si="49">D88/D$102*$B$102</f>
        <v>63.951423020114319</v>
      </c>
      <c r="E139" s="11">
        <f t="shared" si="49"/>
        <v>66.612794557734361</v>
      </c>
      <c r="F139" s="11">
        <f t="shared" si="49"/>
        <v>68.393318384828106</v>
      </c>
      <c r="G139" s="11">
        <f t="shared" si="49"/>
        <v>68.972607019045867</v>
      </c>
      <c r="H139" s="11">
        <f t="shared" si="49"/>
        <v>68.209987009895301</v>
      </c>
      <c r="I139" s="11">
        <f t="shared" si="49"/>
        <v>66.275396847856086</v>
      </c>
      <c r="J139" s="11">
        <f t="shared" si="49"/>
        <v>63.693454862461074</v>
      </c>
      <c r="K139" s="11">
        <f t="shared" si="49"/>
        <v>61.174038114630889</v>
      </c>
      <c r="L139" s="11">
        <f t="shared" si="49"/>
        <v>58.852947276465791</v>
      </c>
      <c r="M139" s="11">
        <f t="shared" si="49"/>
        <v>56.818794115987743</v>
      </c>
      <c r="N139" s="11">
        <f t="shared" si="49"/>
        <v>55.671803923288728</v>
      </c>
      <c r="O139" s="11">
        <f t="shared" si="49"/>
        <v>55.331598915260436</v>
      </c>
      <c r="P139" s="11">
        <f t="shared" si="49"/>
        <v>55.108057942646234</v>
      </c>
      <c r="Q139" s="11">
        <f t="shared" si="49"/>
        <v>55.069530638923638</v>
      </c>
      <c r="R139" s="11">
        <f t="shared" si="49"/>
        <v>55.094549295876</v>
      </c>
      <c r="S139" s="11">
        <f t="shared" si="49"/>
        <v>54.934654294873944</v>
      </c>
      <c r="T139" s="11">
        <f t="shared" si="49"/>
        <v>54.795825223835323</v>
      </c>
      <c r="U139" s="11">
        <f t="shared" si="49"/>
        <v>54.453978583361398</v>
      </c>
      <c r="V139" s="11">
        <f t="shared" si="49"/>
        <v>53.754490007376951</v>
      </c>
      <c r="W139" s="11">
        <f t="shared" si="49"/>
        <v>52.631860373012898</v>
      </c>
      <c r="X139" s="12">
        <f t="shared" si="49"/>
        <v>50.731121232429899</v>
      </c>
    </row>
    <row r="140" spans="1:24" x14ac:dyDescent="0.2">
      <c r="A140" s="15" t="s">
        <v>10</v>
      </c>
      <c r="B140" s="62">
        <f t="shared" si="41"/>
        <v>51.320182536945154</v>
      </c>
      <c r="C140" s="11">
        <f t="shared" si="41"/>
        <v>50.647155967198046</v>
      </c>
      <c r="D140" s="11">
        <f t="shared" ref="D140:X140" si="50">D89/D$102*$B$102</f>
        <v>50.488218629793792</v>
      </c>
      <c r="E140" s="11">
        <f t="shared" si="50"/>
        <v>51.105970890774266</v>
      </c>
      <c r="F140" s="11">
        <f t="shared" si="50"/>
        <v>52.526632580232892</v>
      </c>
      <c r="G140" s="11">
        <f t="shared" si="50"/>
        <v>54.90775377473998</v>
      </c>
      <c r="H140" s="11">
        <f t="shared" si="50"/>
        <v>58.118729735307994</v>
      </c>
      <c r="I140" s="11">
        <f t="shared" si="50"/>
        <v>61.374493409196774</v>
      </c>
      <c r="J140" s="11">
        <f t="shared" si="50"/>
        <v>64.052808637031646</v>
      </c>
      <c r="K140" s="11">
        <f t="shared" si="50"/>
        <v>65.943406391098165</v>
      </c>
      <c r="L140" s="11">
        <f t="shared" si="50"/>
        <v>66.789198885737918</v>
      </c>
      <c r="M140" s="11">
        <f t="shared" si="50"/>
        <v>66.446474196697409</v>
      </c>
      <c r="N140" s="11">
        <f t="shared" si="50"/>
        <v>64.950931271901993</v>
      </c>
      <c r="O140" s="11">
        <f t="shared" si="50"/>
        <v>62.787458267162151</v>
      </c>
      <c r="P140" s="11">
        <f t="shared" si="50"/>
        <v>60.623155586514926</v>
      </c>
      <c r="Q140" s="11">
        <f t="shared" si="50"/>
        <v>58.53692424024355</v>
      </c>
      <c r="R140" s="11">
        <f t="shared" si="50"/>
        <v>56.604327456787615</v>
      </c>
      <c r="S140" s="11">
        <f t="shared" si="50"/>
        <v>55.438916170076929</v>
      </c>
      <c r="T140" s="11">
        <f t="shared" si="50"/>
        <v>54.994331801036772</v>
      </c>
      <c r="U140" s="11">
        <f t="shared" si="50"/>
        <v>54.636867536918977</v>
      </c>
      <c r="V140" s="11">
        <f t="shared" si="50"/>
        <v>54.460700242526272</v>
      </c>
      <c r="W140" s="11">
        <f t="shared" si="50"/>
        <v>54.36049430913944</v>
      </c>
      <c r="X140" s="12">
        <f t="shared" si="50"/>
        <v>54.098313868888532</v>
      </c>
    </row>
    <row r="141" spans="1:24" x14ac:dyDescent="0.2">
      <c r="A141" s="15" t="s">
        <v>11</v>
      </c>
      <c r="B141" s="62">
        <f t="shared" si="41"/>
        <v>24.3061708687761</v>
      </c>
      <c r="C141" s="11">
        <f t="shared" si="41"/>
        <v>24.906589510420527</v>
      </c>
      <c r="D141" s="11">
        <f t="shared" ref="D141:X141" si="51">D90/D$102*$B$102</f>
        <v>25.652855760744842</v>
      </c>
      <c r="E141" s="11">
        <f t="shared" si="51"/>
        <v>26.058940777000895</v>
      </c>
      <c r="F141" s="11">
        <f t="shared" si="51"/>
        <v>26.224596408331884</v>
      </c>
      <c r="G141" s="11">
        <f t="shared" si="51"/>
        <v>26.035230282099143</v>
      </c>
      <c r="H141" s="11">
        <f t="shared" si="51"/>
        <v>25.640755202835468</v>
      </c>
      <c r="I141" s="11">
        <f t="shared" si="51"/>
        <v>25.554873037196213</v>
      </c>
      <c r="J141" s="11">
        <f t="shared" si="51"/>
        <v>25.925768131758691</v>
      </c>
      <c r="K141" s="11">
        <f t="shared" si="51"/>
        <v>26.7244029848944</v>
      </c>
      <c r="L141" s="11">
        <f t="shared" si="51"/>
        <v>28.058831125194459</v>
      </c>
      <c r="M141" s="11">
        <f t="shared" si="51"/>
        <v>29.876280645229855</v>
      </c>
      <c r="N141" s="11">
        <f t="shared" si="51"/>
        <v>31.735500165358665</v>
      </c>
      <c r="O141" s="11">
        <f t="shared" si="51"/>
        <v>33.308311374070399</v>
      </c>
      <c r="P141" s="11">
        <f t="shared" si="51"/>
        <v>34.46507216098793</v>
      </c>
      <c r="Q141" s="11">
        <f t="shared" si="51"/>
        <v>35.027859102244456</v>
      </c>
      <c r="R141" s="11">
        <f t="shared" si="51"/>
        <v>34.89876049915852</v>
      </c>
      <c r="S141" s="11">
        <f t="shared" si="51"/>
        <v>34.097668447723542</v>
      </c>
      <c r="T141" s="11">
        <f t="shared" si="51"/>
        <v>32.900489453298711</v>
      </c>
      <c r="U141" s="11">
        <f t="shared" si="51"/>
        <v>31.690892274459053</v>
      </c>
      <c r="V141" s="11">
        <f t="shared" si="51"/>
        <v>30.527191072697772</v>
      </c>
      <c r="W141" s="11">
        <f t="shared" si="51"/>
        <v>29.456995994607471</v>
      </c>
      <c r="X141" s="12">
        <f t="shared" si="51"/>
        <v>28.79884807362323</v>
      </c>
    </row>
    <row r="142" spans="1:24" x14ac:dyDescent="0.2">
      <c r="A142" s="15" t="s">
        <v>12</v>
      </c>
      <c r="B142" s="62">
        <f t="shared" si="41"/>
        <v>25.391213985899999</v>
      </c>
      <c r="C142" s="11">
        <f t="shared" si="41"/>
        <v>24.436960037423056</v>
      </c>
      <c r="D142" s="11">
        <f t="shared" ref="D142:X142" si="52">D91/D$102*$B$102</f>
        <v>23.36151218262377</v>
      </c>
      <c r="E142" s="11">
        <f t="shared" si="52"/>
        <v>22.370164013631371</v>
      </c>
      <c r="F142" s="11">
        <f t="shared" si="52"/>
        <v>21.623871586099568</v>
      </c>
      <c r="G142" s="11">
        <f t="shared" si="52"/>
        <v>21.436611683802518</v>
      </c>
      <c r="H142" s="11">
        <f t="shared" si="52"/>
        <v>21.926393556018219</v>
      </c>
      <c r="I142" s="11">
        <f t="shared" si="52"/>
        <v>22.575789893871317</v>
      </c>
      <c r="J142" s="11">
        <f t="shared" si="52"/>
        <v>22.985589176257886</v>
      </c>
      <c r="K142" s="11">
        <f t="shared" si="52"/>
        <v>23.200774756779371</v>
      </c>
      <c r="L142" s="11">
        <f t="shared" si="52"/>
        <v>23.138905842062574</v>
      </c>
      <c r="M142" s="11">
        <f t="shared" si="52"/>
        <v>22.93156770873361</v>
      </c>
      <c r="N142" s="11">
        <f t="shared" si="52"/>
        <v>22.998050448851263</v>
      </c>
      <c r="O142" s="11">
        <f t="shared" si="52"/>
        <v>23.472474032563369</v>
      </c>
      <c r="P142" s="11">
        <f t="shared" si="52"/>
        <v>24.325242493534578</v>
      </c>
      <c r="Q142" s="11">
        <f t="shared" si="52"/>
        <v>25.633604663620496</v>
      </c>
      <c r="R142" s="11">
        <f t="shared" si="52"/>
        <v>27.336499312644378</v>
      </c>
      <c r="S142" s="11">
        <f t="shared" si="52"/>
        <v>29.025039702965685</v>
      </c>
      <c r="T142" s="11">
        <f t="shared" si="52"/>
        <v>30.405352931067473</v>
      </c>
      <c r="U142" s="11">
        <f t="shared" si="52"/>
        <v>31.383643648134846</v>
      </c>
      <c r="V142" s="11">
        <f t="shared" si="52"/>
        <v>31.817013365985524</v>
      </c>
      <c r="W142" s="11">
        <f t="shared" si="52"/>
        <v>31.631161031276097</v>
      </c>
      <c r="X142" s="12">
        <f t="shared" si="52"/>
        <v>30.85019335516834</v>
      </c>
    </row>
    <row r="143" spans="1:24" x14ac:dyDescent="0.2">
      <c r="A143" s="15" t="s">
        <v>13</v>
      </c>
      <c r="B143" s="62">
        <f t="shared" si="41"/>
        <v>15.457391417538075</v>
      </c>
      <c r="C143" s="11">
        <f t="shared" si="41"/>
        <v>15.361446580526872</v>
      </c>
      <c r="D143" s="11">
        <f t="shared" ref="D143:X143" si="53">D92/D$102*$B$102</f>
        <v>15.256674951547444</v>
      </c>
      <c r="E143" s="11">
        <f t="shared" si="53"/>
        <v>15.024651506936161</v>
      </c>
      <c r="F143" s="11">
        <f t="shared" si="53"/>
        <v>14.710573084365677</v>
      </c>
      <c r="G143" s="11">
        <f t="shared" si="53"/>
        <v>14.29996424891527</v>
      </c>
      <c r="H143" s="11">
        <f t="shared" si="53"/>
        <v>13.740849227121878</v>
      </c>
      <c r="I143" s="11">
        <f t="shared" si="53"/>
        <v>13.131430753129372</v>
      </c>
      <c r="J143" s="11">
        <f t="shared" si="53"/>
        <v>12.610322784998054</v>
      </c>
      <c r="K143" s="11">
        <f t="shared" si="53"/>
        <v>12.234715849091401</v>
      </c>
      <c r="L143" s="11">
        <f t="shared" si="53"/>
        <v>12.192360770026619</v>
      </c>
      <c r="M143" s="11">
        <f t="shared" si="53"/>
        <v>12.554063353710132</v>
      </c>
      <c r="N143" s="11">
        <f t="shared" si="53"/>
        <v>13.008634084015734</v>
      </c>
      <c r="O143" s="11">
        <f t="shared" si="53"/>
        <v>13.325408623097188</v>
      </c>
      <c r="P143" s="11">
        <f t="shared" si="53"/>
        <v>13.523147262883045</v>
      </c>
      <c r="Q143" s="11">
        <f t="shared" si="53"/>
        <v>13.53914080324506</v>
      </c>
      <c r="R143" s="11">
        <f t="shared" si="53"/>
        <v>13.443993431383761</v>
      </c>
      <c r="S143" s="11">
        <f t="shared" si="53"/>
        <v>13.483646034446602</v>
      </c>
      <c r="T143" s="11">
        <f t="shared" si="53"/>
        <v>13.741853745560693</v>
      </c>
      <c r="U143" s="11">
        <f t="shared" si="53"/>
        <v>14.211739842624391</v>
      </c>
      <c r="V143" s="11">
        <f t="shared" si="53"/>
        <v>14.943846594887574</v>
      </c>
      <c r="W143" s="11">
        <f t="shared" si="53"/>
        <v>15.905618852680576</v>
      </c>
      <c r="X143" s="12">
        <f t="shared" si="53"/>
        <v>16.860313530479708</v>
      </c>
    </row>
    <row r="144" spans="1:24" x14ac:dyDescent="0.2">
      <c r="A144" s="15" t="s">
        <v>14</v>
      </c>
      <c r="B144" s="62">
        <f t="shared" si="41"/>
        <v>10.085367029999036</v>
      </c>
      <c r="C144" s="11">
        <f t="shared" si="41"/>
        <v>10.340157679286317</v>
      </c>
      <c r="D144" s="11">
        <f t="shared" ref="D144:X144" si="54">D93/D$102*$B$102</f>
        <v>10.593010302120806</v>
      </c>
      <c r="E144" s="11">
        <f t="shared" si="54"/>
        <v>10.706038972588802</v>
      </c>
      <c r="F144" s="11">
        <f t="shared" si="54"/>
        <v>10.60192715358434</v>
      </c>
      <c r="G144" s="11">
        <f t="shared" si="54"/>
        <v>10.475427497436005</v>
      </c>
      <c r="H144" s="11">
        <f t="shared" si="54"/>
        <v>10.400961324856342</v>
      </c>
      <c r="I144" s="11">
        <f t="shared" si="54"/>
        <v>10.332908911309595</v>
      </c>
      <c r="J144" s="11">
        <f t="shared" si="54"/>
        <v>10.209811523227105</v>
      </c>
      <c r="K144" s="11">
        <f t="shared" si="54"/>
        <v>10.037033747744321</v>
      </c>
      <c r="L144" s="11">
        <f t="shared" si="54"/>
        <v>9.8103027079570158</v>
      </c>
      <c r="M144" s="11">
        <f t="shared" si="54"/>
        <v>9.4920856723324096</v>
      </c>
      <c r="N144" s="11">
        <f t="shared" si="54"/>
        <v>9.134190205762172</v>
      </c>
      <c r="O144" s="11">
        <f t="shared" si="54"/>
        <v>8.8327841945815724</v>
      </c>
      <c r="P144" s="11">
        <f t="shared" si="54"/>
        <v>8.6253588513076238</v>
      </c>
      <c r="Q144" s="11">
        <f t="shared" si="54"/>
        <v>8.6376073322472298</v>
      </c>
      <c r="R144" s="11">
        <f t="shared" si="54"/>
        <v>8.9171390827141828</v>
      </c>
      <c r="S144" s="11">
        <f t="shared" si="54"/>
        <v>9.243033385630449</v>
      </c>
      <c r="T144" s="11">
        <f t="shared" si="54"/>
        <v>9.4558626833575019</v>
      </c>
      <c r="U144" s="11">
        <f t="shared" si="54"/>
        <v>9.5777715699976085</v>
      </c>
      <c r="V144" s="11">
        <f t="shared" si="54"/>
        <v>9.5712756743196312</v>
      </c>
      <c r="W144" s="11">
        <f t="shared" si="54"/>
        <v>9.4909761375887012</v>
      </c>
      <c r="X144" s="12">
        <f t="shared" si="54"/>
        <v>9.5101000504144544</v>
      </c>
    </row>
    <row r="145" spans="1:24" x14ac:dyDescent="0.2">
      <c r="A145" s="15" t="s">
        <v>15</v>
      </c>
      <c r="B145" s="62">
        <f t="shared" si="41"/>
        <v>7.9188660445222121</v>
      </c>
      <c r="C145" s="11">
        <f t="shared" si="41"/>
        <v>8.4238530428009959</v>
      </c>
      <c r="D145" s="11">
        <f t="shared" ref="D145:X145" si="55">D94/D$102*$B$102</f>
        <v>8.8008279632786124</v>
      </c>
      <c r="E145" s="11">
        <f t="shared" si="55"/>
        <v>9.2412161895395357</v>
      </c>
      <c r="F145" s="11">
        <f t="shared" si="55"/>
        <v>9.8800879506699761</v>
      </c>
      <c r="G145" s="11">
        <f t="shared" si="55"/>
        <v>10.356349276772255</v>
      </c>
      <c r="H145" s="11">
        <f t="shared" si="55"/>
        <v>10.616934255983404</v>
      </c>
      <c r="I145" s="11">
        <f t="shared" si="55"/>
        <v>10.883850168691582</v>
      </c>
      <c r="J145" s="11">
        <f t="shared" si="55"/>
        <v>11.043349409852896</v>
      </c>
      <c r="K145" s="11">
        <f t="shared" si="55"/>
        <v>10.994288467212227</v>
      </c>
      <c r="L145" s="11">
        <f t="shared" si="55"/>
        <v>10.936496417275533</v>
      </c>
      <c r="M145" s="11">
        <f t="shared" si="55"/>
        <v>10.945586340986262</v>
      </c>
      <c r="N145" s="11">
        <f t="shared" si="55"/>
        <v>10.959259026633713</v>
      </c>
      <c r="O145" s="11">
        <f t="shared" si="55"/>
        <v>10.912432121173861</v>
      </c>
      <c r="P145" s="11">
        <f t="shared" si="55"/>
        <v>10.803897175076663</v>
      </c>
      <c r="Q145" s="11">
        <f t="shared" si="55"/>
        <v>10.614993351586412</v>
      </c>
      <c r="R145" s="11">
        <f t="shared" si="55"/>
        <v>10.300605345450252</v>
      </c>
      <c r="S145" s="11">
        <f t="shared" si="55"/>
        <v>9.9226191983912724</v>
      </c>
      <c r="T145" s="11">
        <f t="shared" si="55"/>
        <v>9.5949844968152398</v>
      </c>
      <c r="U145" s="11">
        <f t="shared" si="55"/>
        <v>9.3669767441898735</v>
      </c>
      <c r="V145" s="11">
        <f t="shared" si="55"/>
        <v>9.3785123521386868</v>
      </c>
      <c r="W145" s="11">
        <f t="shared" si="55"/>
        <v>9.6798918542981536</v>
      </c>
      <c r="X145" s="12">
        <f t="shared" si="55"/>
        <v>10.029357358774863</v>
      </c>
    </row>
    <row r="146" spans="1:24" x14ac:dyDescent="0.2">
      <c r="A146" s="15" t="s">
        <v>16</v>
      </c>
      <c r="B146" s="62">
        <f t="shared" si="41"/>
        <v>5.9679497186607033</v>
      </c>
      <c r="C146" s="11">
        <f t="shared" si="41"/>
        <v>6.0378503568473372</v>
      </c>
      <c r="D146" s="11">
        <f t="shared" ref="D146:X146" si="56">D95/D$102*$B$102</f>
        <v>6.2310946373287681</v>
      </c>
      <c r="E146" s="11">
        <f t="shared" si="56"/>
        <v>6.5161435151366893</v>
      </c>
      <c r="F146" s="11">
        <f t="shared" si="56"/>
        <v>6.8301746807569463</v>
      </c>
      <c r="G146" s="11">
        <f t="shared" si="56"/>
        <v>7.237813408753742</v>
      </c>
      <c r="H146" s="11">
        <f t="shared" si="56"/>
        <v>7.7168666064470584</v>
      </c>
      <c r="I146" s="11">
        <f t="shared" si="56"/>
        <v>8.0872249763782538</v>
      </c>
      <c r="J146" s="11">
        <f t="shared" si="56"/>
        <v>8.5465266391013852</v>
      </c>
      <c r="K146" s="11">
        <f t="shared" si="56"/>
        <v>9.2042359564428455</v>
      </c>
      <c r="L146" s="11">
        <f t="shared" si="56"/>
        <v>9.7254154757335041</v>
      </c>
      <c r="M146" s="11">
        <f t="shared" si="56"/>
        <v>10.059506309721451</v>
      </c>
      <c r="N146" s="11">
        <f t="shared" si="56"/>
        <v>10.394733537844269</v>
      </c>
      <c r="O146" s="11">
        <f t="shared" si="56"/>
        <v>10.635808878399342</v>
      </c>
      <c r="P146" s="11">
        <f t="shared" si="56"/>
        <v>10.685098772368315</v>
      </c>
      <c r="Q146" s="11">
        <f t="shared" si="56"/>
        <v>10.705944443183881</v>
      </c>
      <c r="R146" s="11">
        <f t="shared" si="56"/>
        <v>10.76322235333679</v>
      </c>
      <c r="S146" s="11">
        <f t="shared" si="56"/>
        <v>10.802250574388266</v>
      </c>
      <c r="T146" s="11">
        <f t="shared" si="56"/>
        <v>10.768479542581613</v>
      </c>
      <c r="U146" s="11">
        <f t="shared" si="56"/>
        <v>10.667595115379038</v>
      </c>
      <c r="V146" s="11">
        <f t="shared" si="56"/>
        <v>10.481975676309471</v>
      </c>
      <c r="W146" s="11">
        <f t="shared" si="56"/>
        <v>10.170375436863019</v>
      </c>
      <c r="X146" s="12">
        <f t="shared" si="56"/>
        <v>9.8018095279596835</v>
      </c>
    </row>
    <row r="147" spans="1:24" x14ac:dyDescent="0.2">
      <c r="A147" s="15" t="s">
        <v>17</v>
      </c>
      <c r="B147" s="62">
        <f t="shared" si="41"/>
        <v>2.6971575601070223</v>
      </c>
      <c r="C147" s="11">
        <f t="shared" si="41"/>
        <v>2.697010161426904</v>
      </c>
      <c r="D147" s="11">
        <f t="shared" ref="D147:X147" si="57">D96/D$102*$B$102</f>
        <v>2.6808260432358719</v>
      </c>
      <c r="E147" s="11">
        <f t="shared" si="57"/>
        <v>2.6434548920920684</v>
      </c>
      <c r="F147" s="11">
        <f t="shared" si="57"/>
        <v>2.6161253374259479</v>
      </c>
      <c r="G147" s="11">
        <f t="shared" si="57"/>
        <v>2.6202912497046023</v>
      </c>
      <c r="H147" s="11">
        <f t="shared" si="57"/>
        <v>2.6687814067921858</v>
      </c>
      <c r="I147" s="11">
        <f t="shared" si="57"/>
        <v>2.778781538936776</v>
      </c>
      <c r="J147" s="11">
        <f t="shared" si="57"/>
        <v>2.9365877350400633</v>
      </c>
      <c r="K147" s="11">
        <f t="shared" si="57"/>
        <v>3.1072891788415107</v>
      </c>
      <c r="L147" s="11">
        <f t="shared" si="57"/>
        <v>3.3291904468519076</v>
      </c>
      <c r="M147" s="11">
        <f t="shared" si="57"/>
        <v>3.5934722023008447</v>
      </c>
      <c r="N147" s="11">
        <f t="shared" si="57"/>
        <v>3.8069132270866017</v>
      </c>
      <c r="O147" s="11">
        <f t="shared" si="57"/>
        <v>4.0716154806929774</v>
      </c>
      <c r="P147" s="11">
        <f t="shared" si="57"/>
        <v>4.4372054251625777</v>
      </c>
      <c r="Q147" s="11">
        <f t="shared" si="57"/>
        <v>4.7288483543497399</v>
      </c>
      <c r="R147" s="11">
        <f t="shared" si="57"/>
        <v>4.916791939955182</v>
      </c>
      <c r="S147" s="11">
        <f t="shared" si="57"/>
        <v>5.0894164492939318</v>
      </c>
      <c r="T147" s="11">
        <f t="shared" si="57"/>
        <v>5.2161461496061579</v>
      </c>
      <c r="U147" s="11">
        <f t="shared" si="57"/>
        <v>5.2587751168291659</v>
      </c>
      <c r="V147" s="11">
        <f t="shared" si="57"/>
        <v>5.2850365713035794</v>
      </c>
      <c r="W147" s="11">
        <f t="shared" si="57"/>
        <v>5.3248311680526754</v>
      </c>
      <c r="X147" s="12">
        <f t="shared" si="57"/>
        <v>5.3564165550663869</v>
      </c>
    </row>
    <row r="148" spans="1:24" x14ac:dyDescent="0.2">
      <c r="A148" s="15" t="s">
        <v>18</v>
      </c>
      <c r="B148" s="62">
        <f t="shared" si="41"/>
        <v>2.5784376586252038</v>
      </c>
      <c r="C148" s="11">
        <f t="shared" si="41"/>
        <v>2.6533259253976289</v>
      </c>
      <c r="D148" s="11">
        <f t="shared" ref="D148:X148" si="58">D97/D$102*$B$102</f>
        <v>2.7667543859818844</v>
      </c>
      <c r="E148" s="11">
        <f t="shared" si="58"/>
        <v>2.8663246350997826</v>
      </c>
      <c r="F148" s="11">
        <f t="shared" si="58"/>
        <v>2.9474056688989063</v>
      </c>
      <c r="G148" s="11">
        <f t="shared" si="58"/>
        <v>2.9932470545362384</v>
      </c>
      <c r="H148" s="11">
        <f t="shared" si="58"/>
        <v>3.0060436204936143</v>
      </c>
      <c r="I148" s="11">
        <f t="shared" si="58"/>
        <v>3.0036790171086647</v>
      </c>
      <c r="J148" s="11">
        <f t="shared" si="58"/>
        <v>2.995950773698862</v>
      </c>
      <c r="K148" s="11">
        <f t="shared" si="58"/>
        <v>3.0052210864828912</v>
      </c>
      <c r="L148" s="11">
        <f t="shared" si="58"/>
        <v>3.058992392929333</v>
      </c>
      <c r="M148" s="11">
        <f t="shared" si="58"/>
        <v>3.1719437464336666</v>
      </c>
      <c r="N148" s="11">
        <f t="shared" si="58"/>
        <v>3.3648553237003886</v>
      </c>
      <c r="O148" s="11">
        <f t="shared" si="58"/>
        <v>3.6170089777361318</v>
      </c>
      <c r="P148" s="11">
        <f t="shared" si="58"/>
        <v>3.8789070310582017</v>
      </c>
      <c r="Q148" s="11">
        <f t="shared" si="58"/>
        <v>4.207159174621653</v>
      </c>
      <c r="R148" s="11">
        <f t="shared" si="58"/>
        <v>4.5863542194325166</v>
      </c>
      <c r="S148" s="11">
        <f t="shared" si="58"/>
        <v>4.8841750553192638</v>
      </c>
      <c r="T148" s="11">
        <f t="shared" si="58"/>
        <v>5.2575664411412504</v>
      </c>
      <c r="U148" s="11">
        <f t="shared" si="58"/>
        <v>5.7707233554877755</v>
      </c>
      <c r="V148" s="11">
        <f t="shared" si="58"/>
        <v>6.1732990316047731</v>
      </c>
      <c r="W148" s="11">
        <f t="shared" si="58"/>
        <v>6.4282912845093119</v>
      </c>
      <c r="X148" s="12">
        <f t="shared" si="58"/>
        <v>6.6537842425189746</v>
      </c>
    </row>
    <row r="149" spans="1:24" x14ac:dyDescent="0.2">
      <c r="A149" s="15" t="s">
        <v>19</v>
      </c>
      <c r="B149" s="62">
        <f t="shared" si="41"/>
        <v>2.4904093138072523</v>
      </c>
      <c r="C149" s="11">
        <f t="shared" si="41"/>
        <v>2.749288543154043</v>
      </c>
      <c r="D149" s="11">
        <f t="shared" ref="D149:X149" si="59">D98/D$102*$B$102</f>
        <v>2.9185794559715155</v>
      </c>
      <c r="E149" s="11">
        <f t="shared" si="59"/>
        <v>3.0270978150662455</v>
      </c>
      <c r="F149" s="11">
        <f t="shared" si="59"/>
        <v>3.1259822823879775</v>
      </c>
      <c r="G149" s="11">
        <f t="shared" si="59"/>
        <v>3.2425377899580288</v>
      </c>
      <c r="H149" s="11">
        <f t="shared" si="59"/>
        <v>3.3752852778507214</v>
      </c>
      <c r="I149" s="11">
        <f t="shared" si="59"/>
        <v>3.5428147108702555</v>
      </c>
      <c r="J149" s="11">
        <f t="shared" si="59"/>
        <v>3.721307405883437</v>
      </c>
      <c r="K149" s="11">
        <f t="shared" si="59"/>
        <v>3.8730423186208793</v>
      </c>
      <c r="L149" s="11">
        <f t="shared" si="59"/>
        <v>3.9795930172763256</v>
      </c>
      <c r="M149" s="11">
        <f t="shared" si="59"/>
        <v>4.0476691464494348</v>
      </c>
      <c r="N149" s="11">
        <f t="shared" si="59"/>
        <v>4.1038623605991402</v>
      </c>
      <c r="O149" s="11">
        <f t="shared" si="59"/>
        <v>4.1621540006216051</v>
      </c>
      <c r="P149" s="11">
        <f t="shared" si="59"/>
        <v>4.2509725964628204</v>
      </c>
      <c r="Q149" s="11">
        <f t="shared" si="59"/>
        <v>4.405679497332164</v>
      </c>
      <c r="R149" s="11">
        <f t="shared" si="59"/>
        <v>4.6434973006593401</v>
      </c>
      <c r="S149" s="11">
        <f t="shared" si="59"/>
        <v>5.0027382221218586</v>
      </c>
      <c r="T149" s="11">
        <f t="shared" si="59"/>
        <v>5.4413657059066605</v>
      </c>
      <c r="U149" s="11">
        <f t="shared" si="59"/>
        <v>5.8753015244031337</v>
      </c>
      <c r="V149" s="11">
        <f t="shared" si="59"/>
        <v>6.4255089860859336</v>
      </c>
      <c r="W149" s="11">
        <f t="shared" si="59"/>
        <v>7.0629544682622623</v>
      </c>
      <c r="X149" s="12">
        <f t="shared" si="59"/>
        <v>7.5507136190009705</v>
      </c>
    </row>
    <row r="150" spans="1:24" x14ac:dyDescent="0.2">
      <c r="A150" s="15" t="s">
        <v>20</v>
      </c>
      <c r="B150" s="62">
        <f t="shared" si="41"/>
        <v>1.2032874874203288</v>
      </c>
      <c r="C150" s="11">
        <f t="shared" si="41"/>
        <v>1.1506644566913271</v>
      </c>
      <c r="D150" s="11">
        <f t="shared" ref="D150:X150" si="60">D99/D$102*$B$102</f>
        <v>1.2740805895253049</v>
      </c>
      <c r="E150" s="11">
        <f t="shared" si="60"/>
        <v>1.5674662208532926</v>
      </c>
      <c r="F150" s="11">
        <f t="shared" si="60"/>
        <v>1.8688004393223401</v>
      </c>
      <c r="G150" s="11">
        <f t="shared" si="60"/>
        <v>2.1228075419647592</v>
      </c>
      <c r="H150" s="11">
        <f t="shared" si="60"/>
        <v>2.3238741905594944</v>
      </c>
      <c r="I150" s="11">
        <f t="shared" si="60"/>
        <v>2.4684278636435852</v>
      </c>
      <c r="J150" s="11">
        <f t="shared" si="60"/>
        <v>2.5980146238831638</v>
      </c>
      <c r="K150" s="11">
        <f t="shared" si="60"/>
        <v>2.7352069072454155</v>
      </c>
      <c r="L150" s="11">
        <f t="shared" si="60"/>
        <v>2.8983238361417096</v>
      </c>
      <c r="M150" s="11">
        <f t="shared" si="60"/>
        <v>3.0790236044768253</v>
      </c>
      <c r="N150" s="11">
        <f t="shared" si="60"/>
        <v>3.2944109157358064</v>
      </c>
      <c r="O150" s="11">
        <f t="shared" si="60"/>
        <v>3.5218057386418016</v>
      </c>
      <c r="P150" s="11">
        <f t="shared" si="60"/>
        <v>3.7172720285054401</v>
      </c>
      <c r="Q150" s="11">
        <f t="shared" si="60"/>
        <v>3.8625816153084429</v>
      </c>
      <c r="R150" s="11">
        <f t="shared" si="60"/>
        <v>3.9656147724133919</v>
      </c>
      <c r="S150" s="11">
        <f t="shared" si="60"/>
        <v>4.0636297428680637</v>
      </c>
      <c r="T150" s="11">
        <f t="shared" si="60"/>
        <v>4.1722317869408396</v>
      </c>
      <c r="U150" s="11">
        <f t="shared" si="60"/>
        <v>4.3149365530694181</v>
      </c>
      <c r="V150" s="11">
        <f t="shared" si="60"/>
        <v>4.5307026147389138</v>
      </c>
      <c r="W150" s="11">
        <f t="shared" si="60"/>
        <v>4.832493036907282</v>
      </c>
      <c r="X150" s="12">
        <f t="shared" si="60"/>
        <v>5.2728132113532089</v>
      </c>
    </row>
    <row r="151" spans="1:24" x14ac:dyDescent="0.2">
      <c r="A151" s="15" t="s">
        <v>21</v>
      </c>
      <c r="B151" s="63">
        <f t="shared" si="41"/>
        <v>1.3032786885245902</v>
      </c>
      <c r="C151" s="48">
        <f t="shared" si="41"/>
        <v>1.3054340819803154</v>
      </c>
      <c r="D151" s="48">
        <f t="shared" ref="D151:X151" si="61">D100/D$102*$B$102</f>
        <v>1.3064894920207575</v>
      </c>
      <c r="E151" s="48">
        <f t="shared" si="61"/>
        <v>1.3044156499591317</v>
      </c>
      <c r="F151" s="48">
        <f t="shared" si="61"/>
        <v>1.3019320439489619</v>
      </c>
      <c r="G151" s="48">
        <f t="shared" si="61"/>
        <v>1.298882182253476</v>
      </c>
      <c r="H151" s="48">
        <f t="shared" si="61"/>
        <v>1.2961104093683795</v>
      </c>
      <c r="I151" s="48">
        <f t="shared" si="61"/>
        <v>1.294593240219992</v>
      </c>
      <c r="J151" s="48">
        <f t="shared" si="61"/>
        <v>1.2936079854492588</v>
      </c>
      <c r="K151" s="48">
        <f t="shared" si="61"/>
        <v>1.2931509069751352</v>
      </c>
      <c r="L151" s="48">
        <f t="shared" si="61"/>
        <v>1.2941168633660396</v>
      </c>
      <c r="M151" s="48">
        <f t="shared" si="61"/>
        <v>1.2974308516553974</v>
      </c>
      <c r="N151" s="48">
        <f t="shared" si="61"/>
        <v>1.3020245877477885</v>
      </c>
      <c r="O151" s="48">
        <f t="shared" si="61"/>
        <v>1.3070222377802587</v>
      </c>
      <c r="P151" s="48">
        <f t="shared" si="61"/>
        <v>1.311908998419216</v>
      </c>
      <c r="Q151" s="48">
        <f t="shared" si="61"/>
        <v>1.3162534419620215</v>
      </c>
      <c r="R151" s="48">
        <f t="shared" si="61"/>
        <v>1.3204335346643095</v>
      </c>
      <c r="S151" s="48">
        <f t="shared" si="61"/>
        <v>1.3235274172158042</v>
      </c>
      <c r="T151" s="48">
        <f t="shared" si="61"/>
        <v>1.3253404733746317</v>
      </c>
      <c r="U151" s="48">
        <f t="shared" si="61"/>
        <v>1.3265255490173296</v>
      </c>
      <c r="V151" s="48">
        <f t="shared" si="61"/>
        <v>1.327282923017951</v>
      </c>
      <c r="W151" s="48">
        <f t="shared" si="61"/>
        <v>1.3283523591835018</v>
      </c>
      <c r="X151" s="64">
        <f t="shared" si="61"/>
        <v>1.3289172428537577</v>
      </c>
    </row>
    <row r="152" spans="1:24" x14ac:dyDescent="0.2">
      <c r="A152" s="16" t="s">
        <v>24</v>
      </c>
      <c r="B152" s="18">
        <f>SUM(B131:B151)</f>
        <v>275.98532249366059</v>
      </c>
      <c r="C152" s="18">
        <f>SUM(C131:C151)</f>
        <v>278.0935161393358</v>
      </c>
      <c r="D152" s="18">
        <f t="shared" ref="D152:X152" si="62">SUM(D131:D151)</f>
        <v>280.45088345749423</v>
      </c>
      <c r="E152" s="18">
        <f t="shared" si="62"/>
        <v>282.42907213538155</v>
      </c>
      <c r="F152" s="18">
        <f t="shared" si="62"/>
        <v>284.30084596088057</v>
      </c>
      <c r="G152" s="18">
        <f t="shared" si="62"/>
        <v>286.02189198086239</v>
      </c>
      <c r="H152" s="18">
        <f t="shared" si="62"/>
        <v>287.54345570938693</v>
      </c>
      <c r="I152" s="18">
        <f t="shared" si="62"/>
        <v>288.61346807839499</v>
      </c>
      <c r="J152" s="18">
        <f t="shared" si="62"/>
        <v>289.11267544994229</v>
      </c>
      <c r="K152" s="18">
        <f t="shared" si="62"/>
        <v>289.26460365180276</v>
      </c>
      <c r="L152" s="18">
        <f t="shared" si="62"/>
        <v>289.09829251153428</v>
      </c>
      <c r="M152" s="18">
        <f t="shared" si="62"/>
        <v>288.66297872384627</v>
      </c>
      <c r="N152" s="18">
        <f t="shared" si="62"/>
        <v>288.18306706968895</v>
      </c>
      <c r="O152" s="18">
        <f t="shared" si="62"/>
        <v>287.75659726311335</v>
      </c>
      <c r="P152" s="18">
        <f t="shared" si="62"/>
        <v>287.28344232586306</v>
      </c>
      <c r="Q152" s="18">
        <f t="shared" si="62"/>
        <v>286.84067277021359</v>
      </c>
      <c r="R152" s="18">
        <f t="shared" si="62"/>
        <v>286.39484216512892</v>
      </c>
      <c r="S152" s="18">
        <f t="shared" si="62"/>
        <v>285.98792739599867</v>
      </c>
      <c r="T152" s="18">
        <f t="shared" si="62"/>
        <v>285.80646985615789</v>
      </c>
      <c r="U152" s="18">
        <f t="shared" si="62"/>
        <v>285.54340763794971</v>
      </c>
      <c r="V152" s="18">
        <f t="shared" si="62"/>
        <v>285.15040272994543</v>
      </c>
      <c r="W152" s="18">
        <f t="shared" si="62"/>
        <v>284.54896202351654</v>
      </c>
      <c r="X152" s="18">
        <f t="shared" si="62"/>
        <v>283.33909498084705</v>
      </c>
    </row>
    <row r="153" spans="1:24" x14ac:dyDescent="0.2">
      <c r="A153" s="14" t="s">
        <v>24</v>
      </c>
      <c r="B153" s="25">
        <f>B128+B152</f>
        <v>586.69159083528803</v>
      </c>
      <c r="C153" s="25">
        <f>C128+C152</f>
        <v>586.69159083528803</v>
      </c>
      <c r="D153" s="25">
        <f t="shared" ref="D153:X153" si="63">D128+D152</f>
        <v>586.69159083528791</v>
      </c>
      <c r="E153" s="25">
        <f t="shared" si="63"/>
        <v>586.69159083528803</v>
      </c>
      <c r="F153" s="25">
        <f t="shared" si="63"/>
        <v>586.69159083528814</v>
      </c>
      <c r="G153" s="25">
        <f t="shared" si="63"/>
        <v>586.69159083528803</v>
      </c>
      <c r="H153" s="25">
        <f t="shared" si="63"/>
        <v>586.6915908352878</v>
      </c>
      <c r="I153" s="25">
        <f t="shared" si="63"/>
        <v>586.69159083528803</v>
      </c>
      <c r="J153" s="25">
        <f t="shared" si="63"/>
        <v>586.69159083528814</v>
      </c>
      <c r="K153" s="25">
        <f t="shared" si="63"/>
        <v>586.6915908352878</v>
      </c>
      <c r="L153" s="25">
        <f t="shared" si="63"/>
        <v>586.69159083528791</v>
      </c>
      <c r="M153" s="25">
        <f t="shared" si="63"/>
        <v>586.69159083528803</v>
      </c>
      <c r="N153" s="25">
        <f t="shared" si="63"/>
        <v>586.69159083528803</v>
      </c>
      <c r="O153" s="25">
        <f t="shared" si="63"/>
        <v>586.69159083528803</v>
      </c>
      <c r="P153" s="25">
        <f t="shared" si="63"/>
        <v>586.6915908352878</v>
      </c>
      <c r="Q153" s="25">
        <f t="shared" si="63"/>
        <v>586.69159083528814</v>
      </c>
      <c r="R153" s="25">
        <f t="shared" si="63"/>
        <v>586.69159083528803</v>
      </c>
      <c r="S153" s="25">
        <f t="shared" si="63"/>
        <v>586.69159083528791</v>
      </c>
      <c r="T153" s="25">
        <f t="shared" si="63"/>
        <v>586.69159083528803</v>
      </c>
      <c r="U153" s="25">
        <f t="shared" si="63"/>
        <v>586.69159083528803</v>
      </c>
      <c r="V153" s="25">
        <f t="shared" si="63"/>
        <v>586.69159083528825</v>
      </c>
      <c r="W153" s="25">
        <f t="shared" si="63"/>
        <v>586.69159083528803</v>
      </c>
      <c r="X153" s="25">
        <f t="shared" si="63"/>
        <v>586.69159083528803</v>
      </c>
    </row>
    <row r="155" spans="1:24" ht="15" x14ac:dyDescent="0.25">
      <c r="A155" s="5" t="s">
        <v>45</v>
      </c>
    </row>
    <row r="156" spans="1:24" x14ac:dyDescent="0.2">
      <c r="A156" s="6" t="s">
        <v>22</v>
      </c>
      <c r="B156" s="7">
        <v>2018</v>
      </c>
      <c r="C156" s="7">
        <v>2019</v>
      </c>
      <c r="D156" s="7">
        <v>2020</v>
      </c>
      <c r="E156" s="7">
        <v>2021</v>
      </c>
      <c r="F156" s="7">
        <v>2022</v>
      </c>
      <c r="G156" s="7">
        <v>2023</v>
      </c>
      <c r="H156" s="7">
        <v>2024</v>
      </c>
      <c r="I156" s="7">
        <v>2025</v>
      </c>
      <c r="J156" s="7">
        <v>2026</v>
      </c>
      <c r="K156" s="7">
        <v>2027</v>
      </c>
      <c r="L156" s="7">
        <v>2028</v>
      </c>
      <c r="M156" s="7">
        <v>2029</v>
      </c>
      <c r="N156" s="7">
        <v>2030</v>
      </c>
      <c r="O156" s="7">
        <v>2031</v>
      </c>
      <c r="P156" s="7">
        <v>2032</v>
      </c>
      <c r="Q156" s="7">
        <v>2033</v>
      </c>
      <c r="R156" s="7">
        <v>2034</v>
      </c>
      <c r="S156" s="7">
        <v>2035</v>
      </c>
      <c r="T156" s="7">
        <v>2036</v>
      </c>
      <c r="U156" s="7">
        <v>2037</v>
      </c>
      <c r="V156" s="7">
        <v>2038</v>
      </c>
      <c r="W156" s="7">
        <v>2039</v>
      </c>
      <c r="X156" s="7">
        <v>2040</v>
      </c>
    </row>
    <row r="157" spans="1:24" x14ac:dyDescent="0.2">
      <c r="A157" s="14" t="s">
        <v>23</v>
      </c>
      <c r="B157" s="2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15" t="s">
        <v>1</v>
      </c>
      <c r="B158" s="59">
        <f t="shared" ref="B158:B178" si="64">D6</f>
        <v>0</v>
      </c>
      <c r="C158" s="60">
        <f>B158*Předpoklady!$X6</f>
        <v>0</v>
      </c>
      <c r="D158" s="60">
        <f>C158*Předpoklady!$X6</f>
        <v>0</v>
      </c>
      <c r="E158" s="60">
        <f>D158*Předpoklady!$X6</f>
        <v>0</v>
      </c>
      <c r="F158" s="60">
        <f>E158*Předpoklady!$X6</f>
        <v>0</v>
      </c>
      <c r="G158" s="60">
        <f>F158*Předpoklady!$X6</f>
        <v>0</v>
      </c>
      <c r="H158" s="60">
        <f>G158*Předpoklady!$X6</f>
        <v>0</v>
      </c>
      <c r="I158" s="60">
        <f>H158*Předpoklady!$X6</f>
        <v>0</v>
      </c>
      <c r="J158" s="60">
        <f>I158*Předpoklady!$X6</f>
        <v>0</v>
      </c>
      <c r="K158" s="60">
        <f>J158*Předpoklady!$X6</f>
        <v>0</v>
      </c>
      <c r="L158" s="60">
        <f>K158*Předpoklady!$X6</f>
        <v>0</v>
      </c>
      <c r="M158" s="60">
        <f>L158*Předpoklady!$X6</f>
        <v>0</v>
      </c>
      <c r="N158" s="60">
        <f>M158*Předpoklady!$X6</f>
        <v>0</v>
      </c>
      <c r="O158" s="60">
        <f>N158*Předpoklady!$X6</f>
        <v>0</v>
      </c>
      <c r="P158" s="60">
        <f>O158*Předpoklady!$X6</f>
        <v>0</v>
      </c>
      <c r="Q158" s="60">
        <f>P158*Předpoklady!$X6</f>
        <v>0</v>
      </c>
      <c r="R158" s="60">
        <f>Q158*Předpoklady!$X6</f>
        <v>0</v>
      </c>
      <c r="S158" s="60">
        <f>R158*Předpoklady!$X6</f>
        <v>0</v>
      </c>
      <c r="T158" s="60">
        <f>S158*Předpoklady!$X6</f>
        <v>0</v>
      </c>
      <c r="U158" s="60">
        <f>T158*Předpoklady!$X6</f>
        <v>0</v>
      </c>
      <c r="V158" s="60">
        <f>U158*Předpoklady!$X6</f>
        <v>0</v>
      </c>
      <c r="W158" s="60">
        <f>V158*Předpoklady!$X6</f>
        <v>0</v>
      </c>
      <c r="X158" s="61">
        <f>W158*Předpoklady!$X6</f>
        <v>0</v>
      </c>
    </row>
    <row r="159" spans="1:24" x14ac:dyDescent="0.2">
      <c r="A159" s="15" t="s">
        <v>2</v>
      </c>
      <c r="B159" s="62">
        <f t="shared" si="64"/>
        <v>0</v>
      </c>
      <c r="C159" s="11">
        <f>B159*Předpoklady!$X7</f>
        <v>0</v>
      </c>
      <c r="D159" s="11">
        <f>C159*Předpoklady!$X7</f>
        <v>0</v>
      </c>
      <c r="E159" s="11">
        <f>D159*Předpoklady!$X7</f>
        <v>0</v>
      </c>
      <c r="F159" s="11">
        <f>E159*Předpoklady!$X7</f>
        <v>0</v>
      </c>
      <c r="G159" s="11">
        <f>F159*Předpoklady!$X7</f>
        <v>0</v>
      </c>
      <c r="H159" s="11">
        <f>G159*Předpoklady!$X7</f>
        <v>0</v>
      </c>
      <c r="I159" s="11">
        <f>H159*Předpoklady!$X7</f>
        <v>0</v>
      </c>
      <c r="J159" s="11">
        <f>I159*Předpoklady!$X7</f>
        <v>0</v>
      </c>
      <c r="K159" s="11">
        <f>J159*Předpoklady!$X7</f>
        <v>0</v>
      </c>
      <c r="L159" s="11">
        <f>K159*Předpoklady!$X7</f>
        <v>0</v>
      </c>
      <c r="M159" s="11">
        <f>L159*Předpoklady!$X7</f>
        <v>0</v>
      </c>
      <c r="N159" s="11">
        <f>M159*Předpoklady!$X7</f>
        <v>0</v>
      </c>
      <c r="O159" s="11">
        <f>N159*Předpoklady!$X7</f>
        <v>0</v>
      </c>
      <c r="P159" s="11">
        <f>O159*Předpoklady!$X7</f>
        <v>0</v>
      </c>
      <c r="Q159" s="11">
        <f>P159*Předpoklady!$X7</f>
        <v>0</v>
      </c>
      <c r="R159" s="11">
        <f>Q159*Předpoklady!$X7</f>
        <v>0</v>
      </c>
      <c r="S159" s="11">
        <f>R159*Předpoklady!$X7</f>
        <v>0</v>
      </c>
      <c r="T159" s="11">
        <f>S159*Předpoklady!$X7</f>
        <v>0</v>
      </c>
      <c r="U159" s="11">
        <f>T159*Předpoklady!$X7</f>
        <v>0</v>
      </c>
      <c r="V159" s="11">
        <f>U159*Předpoklady!$X7</f>
        <v>0</v>
      </c>
      <c r="W159" s="11">
        <f>V159*Předpoklady!$X7</f>
        <v>0</v>
      </c>
      <c r="X159" s="12">
        <f>W159*Předpoklady!$X7</f>
        <v>0</v>
      </c>
    </row>
    <row r="160" spans="1:24" x14ac:dyDescent="0.2">
      <c r="A160" s="15" t="s">
        <v>3</v>
      </c>
      <c r="B160" s="62">
        <f t="shared" si="64"/>
        <v>0</v>
      </c>
      <c r="C160" s="11">
        <f>B160*Předpoklady!$X8</f>
        <v>0</v>
      </c>
      <c r="D160" s="11">
        <f>C160*Předpoklady!$X8</f>
        <v>0</v>
      </c>
      <c r="E160" s="11">
        <f>D160*Předpoklady!$X8</f>
        <v>0</v>
      </c>
      <c r="F160" s="11">
        <f>E160*Předpoklady!$X8</f>
        <v>0</v>
      </c>
      <c r="G160" s="11">
        <f>F160*Předpoklady!$X8</f>
        <v>0</v>
      </c>
      <c r="H160" s="11">
        <f>G160*Předpoklady!$X8</f>
        <v>0</v>
      </c>
      <c r="I160" s="11">
        <f>H160*Předpoklady!$X8</f>
        <v>0</v>
      </c>
      <c r="J160" s="11">
        <f>I160*Předpoklady!$X8</f>
        <v>0</v>
      </c>
      <c r="K160" s="11">
        <f>J160*Předpoklady!$X8</f>
        <v>0</v>
      </c>
      <c r="L160" s="11">
        <f>K160*Předpoklady!$X8</f>
        <v>0</v>
      </c>
      <c r="M160" s="11">
        <f>L160*Předpoklady!$X8</f>
        <v>0</v>
      </c>
      <c r="N160" s="11">
        <f>M160*Předpoklady!$X8</f>
        <v>0</v>
      </c>
      <c r="O160" s="11">
        <f>N160*Předpoklady!$X8</f>
        <v>0</v>
      </c>
      <c r="P160" s="11">
        <f>O160*Předpoklady!$X8</f>
        <v>0</v>
      </c>
      <c r="Q160" s="11">
        <f>P160*Předpoklady!$X8</f>
        <v>0</v>
      </c>
      <c r="R160" s="11">
        <f>Q160*Předpoklady!$X8</f>
        <v>0</v>
      </c>
      <c r="S160" s="11">
        <f>R160*Předpoklady!$X8</f>
        <v>0</v>
      </c>
      <c r="T160" s="11">
        <f>S160*Předpoklady!$X8</f>
        <v>0</v>
      </c>
      <c r="U160" s="11">
        <f>T160*Předpoklady!$X8</f>
        <v>0</v>
      </c>
      <c r="V160" s="11">
        <f>U160*Předpoklady!$X8</f>
        <v>0</v>
      </c>
      <c r="W160" s="11">
        <f>V160*Předpoklady!$X8</f>
        <v>0</v>
      </c>
      <c r="X160" s="12">
        <f>W160*Předpoklady!$X8</f>
        <v>0</v>
      </c>
    </row>
    <row r="161" spans="1:24" x14ac:dyDescent="0.2">
      <c r="A161" s="15" t="s">
        <v>4</v>
      </c>
      <c r="B161" s="62">
        <f t="shared" si="64"/>
        <v>4389</v>
      </c>
      <c r="C161" s="11">
        <f>B161*Předpoklady!$X9</f>
        <v>4603.9435162369118</v>
      </c>
      <c r="D161" s="11">
        <f>C161*Předpoklady!$X9</f>
        <v>4829.4135112098202</v>
      </c>
      <c r="E161" s="11">
        <f>D161*Předpoklady!$X9</f>
        <v>5065.9255006063777</v>
      </c>
      <c r="F161" s="11">
        <f>E161*Předpoklady!$X9</f>
        <v>5314.0202465837237</v>
      </c>
      <c r="G161" s="11">
        <f>F161*Předpoklady!$X9</f>
        <v>5574.2649941697</v>
      </c>
      <c r="H161" s="11">
        <f>G161*Předpoklady!$X9</f>
        <v>5847.2547682146223</v>
      </c>
      <c r="I161" s="11">
        <f>H161*Předpoklady!$X9</f>
        <v>6133.6137338589833</v>
      </c>
      <c r="J161" s="11">
        <f>I161*Předpoklady!$X9</f>
        <v>6433.9966236276468</v>
      </c>
      <c r="K161" s="11">
        <f>J161*Předpoklady!$X9</f>
        <v>6749.0902344134629</v>
      </c>
      <c r="L161" s="11">
        <f>K161*Předpoklady!$X9</f>
        <v>7079.6149977730056</v>
      </c>
      <c r="M161" s="11">
        <f>L161*Předpoklady!$X9</f>
        <v>7426.326627124773</v>
      </c>
      <c r="N161" s="11">
        <f>M161*Předpoklady!$X9</f>
        <v>7790.017845616002</v>
      </c>
      <c r="O161" s="11">
        <f>N161*Předpoklady!$X9</f>
        <v>8171.5201986087104</v>
      </c>
      <c r="P161" s="11">
        <f>O161*Předpoklady!$X9</f>
        <v>8571.7059549290352</v>
      </c>
      <c r="Q161" s="11">
        <f>P161*Předpoklady!$X9</f>
        <v>8991.4901012268983</v>
      </c>
      <c r="R161" s="11">
        <f>Q161*Předpoklady!$X9</f>
        <v>9431.8324340059135</v>
      </c>
      <c r="S161" s="11">
        <f>R161*Předpoklady!$X9</f>
        <v>9893.739754106753</v>
      </c>
      <c r="T161" s="11">
        <f>S161*Předpoklady!$X9</f>
        <v>10378.268168661463</v>
      </c>
      <c r="U161" s="11">
        <f>T161*Předpoklady!$X9</f>
        <v>10886.525505781927</v>
      </c>
      <c r="V161" s="11">
        <f>U161*Předpoklady!$X9</f>
        <v>11419.673847503411</v>
      </c>
      <c r="W161" s="11">
        <f>V161*Předpoklady!$X9</f>
        <v>11978.932186774564</v>
      </c>
      <c r="X161" s="12">
        <f>W161*Předpoklady!$X9</f>
        <v>12565.579214568786</v>
      </c>
    </row>
    <row r="162" spans="1:24" x14ac:dyDescent="0.2">
      <c r="A162" s="15" t="s">
        <v>5</v>
      </c>
      <c r="B162" s="62">
        <f t="shared" si="64"/>
        <v>5153.2366666666667</v>
      </c>
      <c r="C162" s="11">
        <f>B162*Předpoklady!$X10</f>
        <v>5388.4013571269152</v>
      </c>
      <c r="D162" s="11">
        <f>C162*Předpoklady!$X10</f>
        <v>5634.2976392481842</v>
      </c>
      <c r="E162" s="11">
        <f>D162*Předpoklady!$X10</f>
        <v>5891.4152424169451</v>
      </c>
      <c r="F162" s="11">
        <f>E162*Předpoklady!$X10</f>
        <v>6160.266244509955</v>
      </c>
      <c r="G162" s="11">
        <f>F162*Předpoklady!$X10</f>
        <v>6441.3860917534485</v>
      </c>
      <c r="H162" s="11">
        <f>G162*Předpoklady!$X10</f>
        <v>6735.3346651229658</v>
      </c>
      <c r="I162" s="11">
        <f>H162*Předpoklady!$X10</f>
        <v>7042.6973954076529</v>
      </c>
      <c r="J162" s="11">
        <f>I162*Předpoklady!$X10</f>
        <v>7364.0864291598209</v>
      </c>
      <c r="K162" s="11">
        <f>J162*Předpoklady!$X10</f>
        <v>7700.1418478518708</v>
      </c>
      <c r="L162" s="11">
        <f>K162*Předpoklady!$X10</f>
        <v>8051.532942668674</v>
      </c>
      <c r="M162" s="11">
        <f>L162*Předpoklady!$X10</f>
        <v>8418.9595474742964</v>
      </c>
      <c r="N162" s="11">
        <f>M162*Předpoklady!$X10</f>
        <v>8803.1534326078108</v>
      </c>
      <c r="O162" s="11">
        <f>N162*Předpoklady!$X10</f>
        <v>9204.879762284103</v>
      </c>
      <c r="P162" s="11">
        <f>O162*Předpoklady!$X10</f>
        <v>9624.9386185022377</v>
      </c>
      <c r="Q162" s="11">
        <f>P162*Předpoklady!$X10</f>
        <v>10064.166594496413</v>
      </c>
      <c r="R162" s="11">
        <f>Q162*Předpoklady!$X10</f>
        <v>10523.438460903053</v>
      </c>
      <c r="S162" s="11">
        <f>R162*Předpoklady!$X10</f>
        <v>11003.668907962359</v>
      </c>
      <c r="T162" s="11">
        <f>S162*Předpoklady!$X10</f>
        <v>11505.814367224149</v>
      </c>
      <c r="U162" s="11">
        <f>T162*Předpoklady!$X10</f>
        <v>12030.874916386072</v>
      </c>
      <c r="V162" s="11">
        <f>U162*Předpoklady!$X10</f>
        <v>12579.896271057907</v>
      </c>
      <c r="W162" s="11">
        <f>V162*Předpoklady!$X10</f>
        <v>13153.971867418777</v>
      </c>
      <c r="X162" s="12">
        <f>W162*Předpoklady!$X10</f>
        <v>13754.245039915097</v>
      </c>
    </row>
    <row r="163" spans="1:24" x14ac:dyDescent="0.2">
      <c r="A163" s="15" t="s">
        <v>6</v>
      </c>
      <c r="B163" s="62">
        <f t="shared" si="64"/>
        <v>10999.017692307692</v>
      </c>
      <c r="C163" s="11">
        <f>B163*Předpoklady!$X11</f>
        <v>11591.768961367865</v>
      </c>
      <c r="D163" s="11">
        <f>C163*Předpoklady!$X11</f>
        <v>12216.464361876991</v>
      </c>
      <c r="E163" s="11">
        <f>D163*Předpoklady!$X11</f>
        <v>12874.825404335836</v>
      </c>
      <c r="F163" s="11">
        <f>E163*Předpoklady!$X11</f>
        <v>13568.666373669437</v>
      </c>
      <c r="G163" s="11">
        <f>F163*Předpoklady!$X11</f>
        <v>14299.899328960664</v>
      </c>
      <c r="H163" s="11">
        <f>G163*Předpoklady!$X11</f>
        <v>15070.53937262585</v>
      </c>
      <c r="I163" s="11">
        <f>H163*Předpoklady!$X11</f>
        <v>15882.710203553119</v>
      </c>
      <c r="J163" s="11">
        <f>I163*Předpoklady!$X11</f>
        <v>16738.64996950651</v>
      </c>
      <c r="K163" s="11">
        <f>J163*Předpoklady!$X11</f>
        <v>17640.717434923718</v>
      </c>
      <c r="L163" s="11">
        <f>K163*Předpoklady!$X11</f>
        <v>18591.398481104403</v>
      </c>
      <c r="M163" s="11">
        <f>L163*Předpoklady!$X11</f>
        <v>19593.312956702077</v>
      </c>
      <c r="N163" s="11">
        <f>M163*Předpoklady!$X11</f>
        <v>20649.221897397812</v>
      </c>
      <c r="O163" s="11">
        <f>N163*Předpoklady!$X11</f>
        <v>21762.035134651513</v>
      </c>
      <c r="P163" s="11">
        <f>O163*Předpoklady!$X11</f>
        <v>22934.819314498607</v>
      </c>
      <c r="Q163" s="11">
        <f>P163*Předpoklady!$X11</f>
        <v>24170.806348490052</v>
      </c>
      <c r="R163" s="11">
        <f>Q163*Předpoklady!$X11</f>
        <v>25473.402320064415</v>
      </c>
      <c r="S163" s="11">
        <f>R163*Předpoklady!$X11</f>
        <v>26846.196870895848</v>
      </c>
      <c r="T163" s="11">
        <f>S163*Předpoklady!$X11</f>
        <v>28292.973093084471</v>
      </c>
      <c r="U163" s="11">
        <f>T163*Předpoklady!$X11</f>
        <v>29817.717954449676</v>
      </c>
      <c r="V163" s="11">
        <f>U163*Předpoklady!$X11</f>
        <v>31424.633285655953</v>
      </c>
      <c r="W163" s="11">
        <f>V163*Předpoklady!$X11</f>
        <v>33118.147359449118</v>
      </c>
      <c r="X163" s="12">
        <f>W163*Předpoklady!$X11</f>
        <v>34902.927093912527</v>
      </c>
    </row>
    <row r="164" spans="1:24" x14ac:dyDescent="0.2">
      <c r="A164" s="15" t="s">
        <v>7</v>
      </c>
      <c r="B164" s="62">
        <f t="shared" si="64"/>
        <v>11399.330000000002</v>
      </c>
      <c r="C164" s="11">
        <f>B164*Předpoklady!$X12</f>
        <v>11957.535661977419</v>
      </c>
      <c r="D164" s="11">
        <f>C164*Předpoklady!$X12</f>
        <v>12543.075698963163</v>
      </c>
      <c r="E164" s="11">
        <f>D164*Předpoklady!$X12</f>
        <v>13157.288628475037</v>
      </c>
      <c r="F164" s="11">
        <f>E164*Předpoklady!$X12</f>
        <v>13801.57851294069</v>
      </c>
      <c r="G164" s="11">
        <f>F164*Předpoklady!$X12</f>
        <v>14477.418169319562</v>
      </c>
      <c r="H164" s="11">
        <f>G164*Předpoklady!$X12</f>
        <v>15186.352535894521</v>
      </c>
      <c r="I164" s="11">
        <f>H164*Předpoklady!$X12</f>
        <v>15930.002203929524</v>
      </c>
      <c r="J164" s="11">
        <f>I164*Předpoklady!$X12</f>
        <v>16710.067122266497</v>
      </c>
      <c r="K164" s="11">
        <f>J164*Předpoklady!$X12</f>
        <v>17528.330483329984</v>
      </c>
      <c r="L164" s="11">
        <f>K164*Předpoklady!$X12</f>
        <v>18386.662799422786</v>
      </c>
      <c r="M164" s="11">
        <f>L164*Předpoklady!$X12</f>
        <v>19287.026178630807</v>
      </c>
      <c r="N164" s="11">
        <f>M164*Předpoklady!$X12</f>
        <v>20231.478810111639</v>
      </c>
      <c r="O164" s="11">
        <f>N164*Předpoklady!$X12</f>
        <v>21222.179669020054</v>
      </c>
      <c r="P164" s="11">
        <f>O164*Předpoklady!$X12</f>
        <v>22261.393451825625</v>
      </c>
      <c r="Q164" s="11">
        <f>P164*Předpoklady!$X12</f>
        <v>23351.495753304403</v>
      </c>
      <c r="R164" s="11">
        <f>Q164*Předpoklady!$X12</f>
        <v>24494.978497039003</v>
      </c>
      <c r="S164" s="11">
        <f>R164*Předpoklady!$X12</f>
        <v>25694.455631840985</v>
      </c>
      <c r="T164" s="11">
        <f>S164*Předpoklady!$X12</f>
        <v>26952.669107117268</v>
      </c>
      <c r="U164" s="11">
        <f>T164*Předpoklady!$X12</f>
        <v>28272.495140840012</v>
      </c>
      <c r="V164" s="11">
        <f>U164*Předpoklady!$X12</f>
        <v>29656.950794448243</v>
      </c>
      <c r="W164" s="11">
        <f>V164*Předpoklady!$X12</f>
        <v>31109.200869711149</v>
      </c>
      <c r="X164" s="12">
        <f>W164*Předpoklady!$X12</f>
        <v>32632.565143318945</v>
      </c>
    </row>
    <row r="165" spans="1:24" x14ac:dyDescent="0.2">
      <c r="A165" s="15" t="s">
        <v>8</v>
      </c>
      <c r="B165" s="62">
        <f t="shared" si="64"/>
        <v>14579.870833333336</v>
      </c>
      <c r="C165" s="11">
        <f>B165*Předpoklady!$X13</f>
        <v>15267.686114618076</v>
      </c>
      <c r="D165" s="11">
        <f>C165*Předpoklady!$X13</f>
        <v>15987.949547644133</v>
      </c>
      <c r="E165" s="11">
        <f>D165*Předpoklady!$X13</f>
        <v>16742.19189594654</v>
      </c>
      <c r="F165" s="11">
        <f>E165*Předpoklady!$X13</f>
        <v>17532.016137866853</v>
      </c>
      <c r="G165" s="11">
        <f>F165*Předpoklady!$X13</f>
        <v>18359.100873335567</v>
      </c>
      <c r="H165" s="11">
        <f>G165*Předpoklady!$X13</f>
        <v>19225.203891371784</v>
      </c>
      <c r="I165" s="11">
        <f>H165*Předpoklady!$X13</f>
        <v>20132.165905882113</v>
      </c>
      <c r="J165" s="11">
        <f>I165*Předpoklady!$X13</f>
        <v>21081.914467698385</v>
      </c>
      <c r="K165" s="11">
        <f>J165*Předpoklady!$X13</f>
        <v>22076.468061168431</v>
      </c>
      <c r="L165" s="11">
        <f>K165*Předpoklady!$X13</f>
        <v>23117.940394006277</v>
      </c>
      <c r="M165" s="11">
        <f>L165*Předpoklady!$X13</f>
        <v>24208.54488951894</v>
      </c>
      <c r="N165" s="11">
        <f>M165*Předpoklady!$X13</f>
        <v>25350.599390757063</v>
      </c>
      <c r="O165" s="11">
        <f>N165*Předpoklady!$X13</f>
        <v>26546.531086587038</v>
      </c>
      <c r="P165" s="11">
        <f>O165*Předpoklady!$X13</f>
        <v>27798.881670153933</v>
      </c>
      <c r="Q165" s="11">
        <f>P165*Předpoklady!$X13</f>
        <v>29110.312740698384</v>
      </c>
      <c r="R165" s="11">
        <f>Q165*Předpoklady!$X13</f>
        <v>30483.61146020786</v>
      </c>
      <c r="S165" s="11">
        <f>R165*Předpoklady!$X13</f>
        <v>31921.696476924291</v>
      </c>
      <c r="T165" s="11">
        <f>S165*Předpoklady!$X13</f>
        <v>33427.624128297182</v>
      </c>
      <c r="U165" s="11">
        <f>T165*Předpoklady!$X13</f>
        <v>35004.59493656522</v>
      </c>
      <c r="V165" s="11">
        <f>U165*Předpoklady!$X13</f>
        <v>36655.960410771375</v>
      </c>
      <c r="W165" s="11">
        <f>V165*Předpoklady!$X13</f>
        <v>38385.230169667637</v>
      </c>
      <c r="X165" s="12">
        <f>W165*Předpoklady!$X13</f>
        <v>40196.079400647643</v>
      </c>
    </row>
    <row r="166" spans="1:24" x14ac:dyDescent="0.2">
      <c r="A166" s="15" t="s">
        <v>9</v>
      </c>
      <c r="B166" s="62">
        <f t="shared" si="64"/>
        <v>12385.425172413794</v>
      </c>
      <c r="C166" s="11">
        <f>B166*Předpoklady!$X14</f>
        <v>12964.380050189751</v>
      </c>
      <c r="D166" s="11">
        <f>C166*Předpoklady!$X14</f>
        <v>13570.398088562501</v>
      </c>
      <c r="E166" s="11">
        <f>D166*Předpoklady!$X14</f>
        <v>14204.74435099312</v>
      </c>
      <c r="F166" s="11">
        <f>E166*Předpoklady!$X14</f>
        <v>14868.743036148084</v>
      </c>
      <c r="G166" s="11">
        <f>F166*Předpoklady!$X14</f>
        <v>15563.780242165742</v>
      </c>
      <c r="H166" s="11">
        <f>G166*Předpoklady!$X14</f>
        <v>16291.30686013802</v>
      </c>
      <c r="I166" s="11">
        <f>H166*Předpoklady!$X14</f>
        <v>17052.841602847515</v>
      </c>
      <c r="J166" s="11">
        <f>I166*Předpoklady!$X14</f>
        <v>17849.974175082436</v>
      </c>
      <c r="K166" s="11">
        <f>J166*Předpoklady!$X14</f>
        <v>18684.368592147475</v>
      </c>
      <c r="L166" s="11">
        <f>K166*Předpoklady!$X14</f>
        <v>19557.766653497958</v>
      </c>
      <c r="M166" s="11">
        <f>L166*Předpoklady!$X14</f>
        <v>20471.991578748537</v>
      </c>
      <c r="N166" s="11">
        <f>M166*Předpoklady!$X14</f>
        <v>21428.951813646545</v>
      </c>
      <c r="O166" s="11">
        <f>N166*Předpoklady!$X14</f>
        <v>22430.645013955043</v>
      </c>
      <c r="P166" s="11">
        <f>O166*Předpoklady!$X14</f>
        <v>23479.162215561886</v>
      </c>
      <c r="Q166" s="11">
        <f>P166*Předpoklady!$X14</f>
        <v>24576.692199519901</v>
      </c>
      <c r="R166" s="11">
        <f>Q166*Předpoklady!$X14</f>
        <v>25725.526061130269</v>
      </c>
      <c r="S166" s="11">
        <f>R166*Předpoklady!$X14</f>
        <v>26928.061992606996</v>
      </c>
      <c r="T166" s="11">
        <f>S166*Předpoklady!$X14</f>
        <v>28186.810289306351</v>
      </c>
      <c r="U166" s="11">
        <f>T166*Předpoklady!$X14</f>
        <v>29504.398589971777</v>
      </c>
      <c r="V166" s="11">
        <f>U166*Předpoklady!$X14</f>
        <v>30883.577361933243</v>
      </c>
      <c r="W166" s="11">
        <f>V166*Předpoklady!$X14</f>
        <v>32327.225642711459</v>
      </c>
      <c r="X166" s="12">
        <f>W166*Předpoklady!$X14</f>
        <v>33838.357050012535</v>
      </c>
    </row>
    <row r="167" spans="1:24" x14ac:dyDescent="0.2">
      <c r="A167" s="15" t="s">
        <v>10</v>
      </c>
      <c r="B167" s="62">
        <f t="shared" si="64"/>
        <v>12887.597857142857</v>
      </c>
      <c r="C167" s="11">
        <f>B167*Předpoklady!$X15</f>
        <v>13395.223251672829</v>
      </c>
      <c r="D167" s="11">
        <f>C167*Předpoklady!$X15</f>
        <v>13922.84333753536</v>
      </c>
      <c r="E167" s="11">
        <f>D167*Předpoklady!$X15</f>
        <v>14471.245679115116</v>
      </c>
      <c r="F167" s="11">
        <f>E167*Předpoklady!$X15</f>
        <v>15041.248861913804</v>
      </c>
      <c r="G167" s="11">
        <f>F167*Předpoklady!$X15</f>
        <v>15633.703714430845</v>
      </c>
      <c r="H167" s="11">
        <f>G167*Předpoklady!$X15</f>
        <v>16249.494578172311</v>
      </c>
      <c r="I167" s="11">
        <f>H167*Předpoklady!$X15</f>
        <v>16889.540627683826</v>
      </c>
      <c r="J167" s="11">
        <f>I167*Předpoklady!$X15</f>
        <v>17554.797242577824</v>
      </c>
      <c r="K167" s="11">
        <f>J167*Předpoklady!$X15</f>
        <v>18246.257433603125</v>
      </c>
      <c r="L167" s="11">
        <f>K167*Předpoklady!$X15</f>
        <v>18964.953324885508</v>
      </c>
      <c r="M167" s="11">
        <f>L167*Předpoklady!$X15</f>
        <v>19711.957694551791</v>
      </c>
      <c r="N167" s="11">
        <f>M167*Předpoklady!$X15</f>
        <v>20488.385576037017</v>
      </c>
      <c r="O167" s="11">
        <f>N167*Předpoklady!$X15</f>
        <v>21295.395922465046</v>
      </c>
      <c r="P167" s="11">
        <f>O167*Předpoklady!$X15</f>
        <v>22134.193336586864</v>
      </c>
      <c r="Q167" s="11">
        <f>P167*Předpoklady!$X15</f>
        <v>23006.029868858874</v>
      </c>
      <c r="R167" s="11">
        <f>Q167*Předpoklady!$X15</f>
        <v>23912.206886345117</v>
      </c>
      <c r="S167" s="11">
        <f>R167*Předpoklady!$X15</f>
        <v>24854.07701523307</v>
      </c>
      <c r="T167" s="11">
        <f>S167*Předpoklady!$X15</f>
        <v>25833.046159862562</v>
      </c>
      <c r="U167" s="11">
        <f>T167*Předpoklady!$X15</f>
        <v>26850.575601281558</v>
      </c>
      <c r="V167" s="11">
        <f>U167*Předpoklady!$X15</f>
        <v>27908.184178461288</v>
      </c>
      <c r="W167" s="11">
        <f>V167*Předpoklady!$X15</f>
        <v>29007.450555426538</v>
      </c>
      <c r="X167" s="12">
        <f>W167*Předpoklady!$X15</f>
        <v>30150.015577685197</v>
      </c>
    </row>
    <row r="168" spans="1:24" x14ac:dyDescent="0.2">
      <c r="A168" s="15" t="s">
        <v>11</v>
      </c>
      <c r="B168" s="62">
        <f t="shared" si="64"/>
        <v>12959.86125</v>
      </c>
      <c r="C168" s="11">
        <f>B168*Předpoklady!$X16</f>
        <v>13453.099701184674</v>
      </c>
      <c r="D168" s="11">
        <f>C168*Předpoklady!$X16</f>
        <v>13965.110280020564</v>
      </c>
      <c r="E168" s="11">
        <f>D168*Předpoklady!$X16</f>
        <v>14496.60743359854</v>
      </c>
      <c r="F168" s="11">
        <f>E168*Předpoklady!$X16</f>
        <v>15048.332800101238</v>
      </c>
      <c r="G168" s="11">
        <f>F168*Předpoklady!$X16</f>
        <v>15621.056243666921</v>
      </c>
      <c r="H168" s="11">
        <f>G168*Předpoklady!$X16</f>
        <v>16215.576928639141</v>
      </c>
      <c r="I168" s="11">
        <f>H168*Předpoklady!$X16</f>
        <v>16832.724434701206</v>
      </c>
      <c r="J168" s="11">
        <f>I168*Předpoklady!$X16</f>
        <v>17473.359914451456</v>
      </c>
      <c r="K168" s="11">
        <f>J168*Předpoklady!$X16</f>
        <v>18138.377295034632</v>
      </c>
      <c r="L168" s="11">
        <f>K168*Předpoklady!$X16</f>
        <v>18828.704525506033</v>
      </c>
      <c r="M168" s="11">
        <f>L168*Předpoklady!$X16</f>
        <v>19545.304871669032</v>
      </c>
      <c r="N168" s="11">
        <f>M168*Předpoklady!$X16</f>
        <v>20289.178260192715</v>
      </c>
      <c r="O168" s="11">
        <f>N168*Předpoklady!$X16</f>
        <v>21061.3626738852</v>
      </c>
      <c r="P168" s="11">
        <f>O168*Předpoklady!$X16</f>
        <v>21862.935600069562</v>
      </c>
      <c r="Q168" s="11">
        <f>P168*Předpoklady!$X16</f>
        <v>22695.015534083406</v>
      </c>
      <c r="R168" s="11">
        <f>Q168*Předpoklady!$X16</f>
        <v>23558.763540000011</v>
      </c>
      <c r="S168" s="11">
        <f>R168*Předpoklady!$X16</f>
        <v>24455.384870748869</v>
      </c>
      <c r="T168" s="11">
        <f>S168*Předpoklady!$X16</f>
        <v>25386.130649896255</v>
      </c>
      <c r="U168" s="11">
        <f>T168*Předpoklady!$X16</f>
        <v>26352.299617432585</v>
      </c>
      <c r="V168" s="11">
        <f>U168*Předpoklady!$X16</f>
        <v>27355.239942002565</v>
      </c>
      <c r="W168" s="11">
        <f>V168*Předpoklady!$X16</f>
        <v>28396.351102106881</v>
      </c>
      <c r="X168" s="12">
        <f>W168*Předpoklady!$X16</f>
        <v>29477.085838900406</v>
      </c>
    </row>
    <row r="169" spans="1:24" x14ac:dyDescent="0.2">
      <c r="A169" s="15" t="s">
        <v>12</v>
      </c>
      <c r="B169" s="62">
        <f t="shared" si="64"/>
        <v>13985.277499999998</v>
      </c>
      <c r="C169" s="11">
        <f>B169*Předpoklady!$X17</f>
        <v>14304.069076172562</v>
      </c>
      <c r="D169" s="11">
        <f>C169*Předpoklady!$X17</f>
        <v>14630.12744194144</v>
      </c>
      <c r="E169" s="11">
        <f>D169*Předpoklady!$X17</f>
        <v>14963.618242307895</v>
      </c>
      <c r="F169" s="11">
        <f>E169*Předpoklady!$X17</f>
        <v>15304.710898117539</v>
      </c>
      <c r="G169" s="11">
        <f>F169*Předpoklady!$X17</f>
        <v>15653.578692129942</v>
      </c>
      <c r="H169" s="11">
        <f>G169*Předpoklady!$X17</f>
        <v>16010.398857050184</v>
      </c>
      <c r="I169" s="11">
        <f>H169*Předpoklady!$X17</f>
        <v>16375.352665567065</v>
      </c>
      <c r="J169" s="11">
        <f>I169*Předpoklady!$X17</f>
        <v>16748.625522443712</v>
      </c>
      <c r="K169" s="11">
        <f>J169*Předpoklady!$X17</f>
        <v>17130.407058707391</v>
      </c>
      <c r="L169" s="11">
        <f>K169*Předpoklady!$X17</f>
        <v>17520.891227986329</v>
      </c>
      <c r="M169" s="11">
        <f>L169*Předpoklady!$X17</f>
        <v>17920.276405042543</v>
      </c>
      <c r="N169" s="11">
        <f>M169*Předpoklady!$X17</f>
        <v>18328.765486550685</v>
      </c>
      <c r="O169" s="11">
        <f>N169*Předpoklady!$X17</f>
        <v>18746.565994174132</v>
      </c>
      <c r="P169" s="11">
        <f>O169*Předpoklady!$X17</f>
        <v>19173.890179990663</v>
      </c>
      <c r="Q169" s="11">
        <f>P169*Předpoklady!$X17</f>
        <v>19610.955134321306</v>
      </c>
      <c r="R169" s="11">
        <f>Q169*Předpoklady!$X17</f>
        <v>20057.982896017111</v>
      </c>
      <c r="S169" s="11">
        <f>R169*Předpoklady!$X17</f>
        <v>20515.2005652599</v>
      </c>
      <c r="T169" s="11">
        <f>S169*Předpoklady!$X17</f>
        <v>20982.840418934269</v>
      </c>
      <c r="U169" s="11">
        <f>T169*Předpoklady!$X17</f>
        <v>21461.140028629496</v>
      </c>
      <c r="V169" s="11">
        <f>U169*Předpoklady!$X17</f>
        <v>21950.342381331247</v>
      </c>
      <c r="W169" s="11">
        <f>V169*Předpoklady!$X17</f>
        <v>22450.696002864464</v>
      </c>
      <c r="X169" s="12">
        <f>W169*Předpoklady!$X17</f>
        <v>22962.455084150068</v>
      </c>
    </row>
    <row r="170" spans="1:24" x14ac:dyDescent="0.2">
      <c r="A170" s="15" t="s">
        <v>13</v>
      </c>
      <c r="B170" s="62">
        <f t="shared" si="64"/>
        <v>6848.9854545454546</v>
      </c>
      <c r="C170" s="11">
        <f>B170*Předpoklady!$X18</f>
        <v>7057.0780032572202</v>
      </c>
      <c r="D170" s="11">
        <f>C170*Předpoklady!$X18</f>
        <v>7271.4930225183462</v>
      </c>
      <c r="E170" s="11">
        <f>D170*Předpoklady!$X18</f>
        <v>7492.422607788737</v>
      </c>
      <c r="F170" s="11">
        <f>E170*Předpoklady!$X18</f>
        <v>7720.064690959709</v>
      </c>
      <c r="G170" s="11">
        <f>F170*Předpoklady!$X18</f>
        <v>7954.6232176821368</v>
      </c>
      <c r="H170" s="11">
        <f>G170*Předpoklady!$X18</f>
        <v>8196.3083300823528</v>
      </c>
      <c r="I170" s="11">
        <f>H170*Předpoklady!$X18</f>
        <v>8445.3365550295039</v>
      </c>
      <c r="J170" s="11">
        <f>I170*Předpoklady!$X18</f>
        <v>8701.9309981230272</v>
      </c>
      <c r="K170" s="11">
        <f>J170*Předpoklady!$X18</f>
        <v>8966.3215435740422</v>
      </c>
      <c r="L170" s="11">
        <f>K170*Předpoklady!$X18</f>
        <v>9238.7450601597357</v>
      </c>
      <c r="M170" s="11">
        <f>L170*Předpoklady!$X18</f>
        <v>9519.4456134352531</v>
      </c>
      <c r="N170" s="11">
        <f>M170*Předpoklady!$X18</f>
        <v>9808.674684393216</v>
      </c>
      <c r="O170" s="11">
        <f>N170*Předpoklady!$X18</f>
        <v>10106.691394766771</v>
      </c>
      <c r="P170" s="11">
        <f>O170*Předpoklady!$X18</f>
        <v>10413.76273917801</v>
      </c>
      <c r="Q170" s="11">
        <f>P170*Předpoklady!$X18</f>
        <v>10730.163824339752</v>
      </c>
      <c r="R170" s="11">
        <f>Q170*Předpoklady!$X18</f>
        <v>11056.178115524992</v>
      </c>
      <c r="S170" s="11">
        <f>R170*Předpoklady!$X18</f>
        <v>11392.09769052481</v>
      </c>
      <c r="T170" s="11">
        <f>S170*Předpoklady!$X18</f>
        <v>11738.223501322296</v>
      </c>
      <c r="U170" s="11">
        <f>T170*Předpoklady!$X18</f>
        <v>12094.86564371689</v>
      </c>
      <c r="V170" s="11">
        <f>U170*Předpoklady!$X18</f>
        <v>12462.343635140725</v>
      </c>
      <c r="W170" s="11">
        <f>V170*Předpoklady!$X18</f>
        <v>12840.986700915844</v>
      </c>
      <c r="X170" s="12">
        <f>W170*Předpoklady!$X18</f>
        <v>13231.134069208774</v>
      </c>
    </row>
    <row r="171" spans="1:24" x14ac:dyDescent="0.2">
      <c r="A171" s="15" t="s">
        <v>14</v>
      </c>
      <c r="B171" s="62">
        <f t="shared" si="64"/>
        <v>1018.4</v>
      </c>
      <c r="C171" s="11">
        <f>B171*Předpoklady!$X19</f>
        <v>1049.8023424980386</v>
      </c>
      <c r="D171" s="11">
        <f>C171*Předpoklady!$X19</f>
        <v>1082.1729755639917</v>
      </c>
      <c r="E171" s="11">
        <f>D171*Předpoklady!$X19</f>
        <v>1115.5417564170771</v>
      </c>
      <c r="F171" s="11">
        <f>E171*Předpoklady!$X19</f>
        <v>1149.9394629232363</v>
      </c>
      <c r="G171" s="11">
        <f>F171*Předpoklady!$X19</f>
        <v>1185.3978219832579</v>
      </c>
      <c r="H171" s="11">
        <f>G171*Předpoklady!$X19</f>
        <v>1221.9495387962463</v>
      </c>
      <c r="I171" s="11">
        <f>H171*Předpoklady!$X19</f>
        <v>1259.6283270254294</v>
      </c>
      <c r="J171" s="11">
        <f>I171*Předpoklady!$X19</f>
        <v>1298.4689398941293</v>
      </c>
      <c r="K171" s="11">
        <f>J171*Předpoklady!$X19</f>
        <v>1338.5072022405752</v>
      </c>
      <c r="L171" s="11">
        <f>K171*Předpoklady!$X19</f>
        <v>1379.7800435611271</v>
      </c>
      <c r="M171" s="11">
        <f>L171*Předpoklady!$X19</f>
        <v>1422.3255320723852</v>
      </c>
      <c r="N171" s="11">
        <f>M171*Předpoklady!$X19</f>
        <v>1466.1829098236049</v>
      </c>
      <c r="O171" s="11">
        <f>N171*Předpoklady!$X19</f>
        <v>1511.3926288918017</v>
      </c>
      <c r="P171" s="11">
        <f>O171*Předpoklady!$X19</f>
        <v>1557.9963886929322</v>
      </c>
      <c r="Q171" s="11">
        <f>P171*Předpoklady!$X19</f>
        <v>1606.0371744435633</v>
      </c>
      <c r="R171" s="11">
        <f>Q171*Předpoklady!$X19</f>
        <v>1655.5592968085073</v>
      </c>
      <c r="S171" s="11">
        <f>R171*Předpoklady!$X19</f>
        <v>1706.6084327709902</v>
      </c>
      <c r="T171" s="11">
        <f>S171*Předpoklady!$X19</f>
        <v>1759.231667763052</v>
      </c>
      <c r="U171" s="11">
        <f>T171*Předpoklady!$X19</f>
        <v>1813.4775390950344</v>
      </c>
      <c r="V171" s="11">
        <f>U171*Předpoklady!$X19</f>
        <v>1869.3960807242199</v>
      </c>
      <c r="W171" s="11">
        <f>V171*Předpoklady!$X19</f>
        <v>1927.0388694039068</v>
      </c>
      <c r="X171" s="12">
        <f>W171*Předpoklady!$X19</f>
        <v>1986.4590722554922</v>
      </c>
    </row>
    <row r="172" spans="1:24" x14ac:dyDescent="0.2">
      <c r="A172" s="15" t="s">
        <v>15</v>
      </c>
      <c r="B172" s="62">
        <f t="shared" si="64"/>
        <v>4618.3860000000004</v>
      </c>
      <c r="C172" s="11">
        <f>B172*Předpoklady!$X20</f>
        <v>4800.020552450309</v>
      </c>
      <c r="D172" s="11">
        <f>C172*Předpoklady!$X20</f>
        <v>4988.7985335018266</v>
      </c>
      <c r="E172" s="11">
        <f>D172*Předpoklady!$X20</f>
        <v>5185.0008840410319</v>
      </c>
      <c r="F172" s="11">
        <f>E172*Předpoklady!$X20</f>
        <v>5388.9195939598749</v>
      </c>
      <c r="G172" s="11">
        <f>F172*Předpoklady!$X20</f>
        <v>5600.8581366974458</v>
      </c>
      <c r="H172" s="11">
        <f>G172*Předpoklady!$X20</f>
        <v>5821.1319208715513</v>
      </c>
      <c r="I172" s="11">
        <f>H172*Předpoklady!$X20</f>
        <v>6050.0687596723164</v>
      </c>
      <c r="J172" s="11">
        <f>I172*Předpoklady!$X20</f>
        <v>6288.009358716371</v>
      </c>
      <c r="K172" s="11">
        <f>J172*Předpoklady!$X20</f>
        <v>6535.3078230876472</v>
      </c>
      <c r="L172" s="11">
        <f>K172*Předpoklady!$X20</f>
        <v>6792.3321843193689</v>
      </c>
      <c r="M172" s="11">
        <f>L172*Předpoklady!$X20</f>
        <v>7059.464948101494</v>
      </c>
      <c r="N172" s="11">
        <f>M172*Předpoklady!$X20</f>
        <v>7337.1036635287137</v>
      </c>
      <c r="O172" s="11">
        <f>N172*Předpoklady!$X20</f>
        <v>7625.6615147361608</v>
      </c>
      <c r="P172" s="11">
        <f>O172*Předpoklady!$X20</f>
        <v>7925.567935803314</v>
      </c>
      <c r="Q172" s="11">
        <f>P172*Předpoklady!$X20</f>
        <v>8237.2692498411943</v>
      </c>
      <c r="R172" s="11">
        <f>Q172*Předpoklady!$X20</f>
        <v>8561.2293332139561</v>
      </c>
      <c r="S172" s="11">
        <f>R172*Předpoklady!$X20</f>
        <v>8897.930305883363</v>
      </c>
      <c r="T172" s="11">
        <f>S172*Předpoklady!$X20</f>
        <v>9247.8732489035356</v>
      </c>
      <c r="U172" s="11">
        <f>T172*Předpoklady!$X20</f>
        <v>9611.578950133744</v>
      </c>
      <c r="V172" s="11">
        <f>U172*Předpoklady!$X20</f>
        <v>9989.5886792790225</v>
      </c>
      <c r="W172" s="11">
        <f>V172*Předpoklady!$X20</f>
        <v>10382.464993412037</v>
      </c>
      <c r="X172" s="12">
        <f>W172*Předpoklady!$X20</f>
        <v>10790.792574174968</v>
      </c>
    </row>
    <row r="173" spans="1:24" x14ac:dyDescent="0.2">
      <c r="A173" s="15" t="s">
        <v>16</v>
      </c>
      <c r="B173" s="62">
        <f t="shared" si="64"/>
        <v>3933.6927272727271</v>
      </c>
      <c r="C173" s="11">
        <f>B173*Předpoklady!$X21</f>
        <v>4090.7464556064915</v>
      </c>
      <c r="D173" s="11">
        <f>C173*Předpoklady!$X21</f>
        <v>4254.0705958136914</v>
      </c>
      <c r="E173" s="11">
        <f>D173*Předpoklady!$X21</f>
        <v>4423.9154957560395</v>
      </c>
      <c r="F173" s="11">
        <f>E173*Předpoklady!$X21</f>
        <v>4600.5414985002108</v>
      </c>
      <c r="G173" s="11">
        <f>F173*Předpoklady!$X21</f>
        <v>4784.2193413790574</v>
      </c>
      <c r="H173" s="11">
        <f>G173*Předpoklady!$X21</f>
        <v>4975.23057098545</v>
      </c>
      <c r="I173" s="11">
        <f>H173*Předpoklady!$X21</f>
        <v>5173.8679747348597</v>
      </c>
      <c r="J173" s="11">
        <f>I173*Předpoklady!$X21</f>
        <v>5380.436029658189</v>
      </c>
      <c r="K173" s="11">
        <f>J173*Předpoklady!$X21</f>
        <v>5595.251369112777</v>
      </c>
      <c r="L173" s="11">
        <f>K173*Předpoklady!$X21</f>
        <v>5818.6432681269671</v>
      </c>
      <c r="M173" s="11">
        <f>L173*Předpoklady!$X21</f>
        <v>6050.9541481221813</v>
      </c>
      <c r="N173" s="11">
        <f>M173*Předpoklady!$X21</f>
        <v>6292.5401017861623</v>
      </c>
      <c r="O173" s="11">
        <f>N173*Předpoklady!$X21</f>
        <v>6543.7714389019156</v>
      </c>
      <c r="P173" s="11">
        <f>O173*Předpoklady!$X21</f>
        <v>6805.0332539690216</v>
      </c>
      <c r="Q173" s="11">
        <f>P173*Předpoklady!$X21</f>
        <v>7076.7260164873751</v>
      </c>
      <c r="R173" s="11">
        <f>Q173*Předpoklady!$X21</f>
        <v>7359.2661848081616</v>
      </c>
      <c r="S173" s="11">
        <f>R173*Předpoklady!$X21</f>
        <v>7653.0868444929993</v>
      </c>
      <c r="T173" s="11">
        <f>S173*Předpoklady!$X21</f>
        <v>7958.6383721597349</v>
      </c>
      <c r="U173" s="11">
        <f>T173*Předpoklady!$X21</f>
        <v>8276.3891258324657</v>
      </c>
      <c r="V173" s="11">
        <f>U173*Předpoklady!$X21</f>
        <v>8606.826162853964</v>
      </c>
      <c r="W173" s="11">
        <f>V173*Předpoklady!$X21</f>
        <v>8950.4559864609473</v>
      </c>
      <c r="X173" s="12">
        <f>W173*Předpoklady!$X21</f>
        <v>9307.8053221665705</v>
      </c>
    </row>
    <row r="174" spans="1:24" x14ac:dyDescent="0.2">
      <c r="A174" s="15" t="s">
        <v>17</v>
      </c>
      <c r="B174" s="62">
        <f t="shared" si="64"/>
        <v>627</v>
      </c>
      <c r="C174" s="11">
        <f>B174*Předpoklady!$X22</f>
        <v>654.67808447674702</v>
      </c>
      <c r="D174" s="11">
        <f>C174*Předpoklady!$X22</f>
        <v>683.57798133037113</v>
      </c>
      <c r="E174" s="11">
        <f>D174*Předpoklady!$X22</f>
        <v>713.75362584983873</v>
      </c>
      <c r="F174" s="11">
        <f>E174*Předpoklady!$X22</f>
        <v>745.26133422600503</v>
      </c>
      <c r="G174" s="11">
        <f>F174*Předpoklady!$X22</f>
        <v>778.15990865337426</v>
      </c>
      <c r="H174" s="11">
        <f>G174*Předpoklady!$X22</f>
        <v>812.51074707143778</v>
      </c>
      <c r="I174" s="11">
        <f>H174*Předpoklady!$X22</f>
        <v>848.37795775039797</v>
      </c>
      <c r="J174" s="11">
        <f>I174*Předpoklady!$X22</f>
        <v>885.82847893512781</v>
      </c>
      <c r="K174" s="11">
        <f>J174*Předpoklady!$X22</f>
        <v>924.9322037706537</v>
      </c>
      <c r="L174" s="11">
        <f>K174*Předpoklady!$X22</f>
        <v>965.76211074230901</v>
      </c>
      <c r="M174" s="11">
        <f>L174*Předpoklady!$X22</f>
        <v>1008.394399873995</v>
      </c>
      <c r="N174" s="11">
        <f>M174*Předpoklady!$X22</f>
        <v>1052.9086349387335</v>
      </c>
      <c r="O174" s="11">
        <f>N174*Předpoklady!$X22</f>
        <v>1099.3878919469162</v>
      </c>
      <c r="P174" s="11">
        <f>O174*Předpoklady!$X22</f>
        <v>1147.9189141893714</v>
      </c>
      <c r="Q174" s="11">
        <f>P174*Předpoklady!$X22</f>
        <v>1198.5922741246013</v>
      </c>
      <c r="R174" s="11">
        <f>Q174*Předpoklady!$X22</f>
        <v>1251.5025424123157</v>
      </c>
      <c r="S174" s="11">
        <f>R174*Předpoklady!$X22</f>
        <v>1306.7484644087299</v>
      </c>
      <c r="T174" s="11">
        <f>S174*Předpoklady!$X22</f>
        <v>1364.433144453011</v>
      </c>
      <c r="U174" s="11">
        <f>T174*Předpoklady!$X22</f>
        <v>1424.6642382888067</v>
      </c>
      <c r="V174" s="11">
        <f>U174*Předpoklady!$X22</f>
        <v>1487.5541539799676</v>
      </c>
      <c r="W174" s="11">
        <f>V174*Předpoklady!$X22</f>
        <v>1553.2202616954276</v>
      </c>
      <c r="X174" s="12">
        <f>W174*Předpoklady!$X22</f>
        <v>1621.7851127547594</v>
      </c>
    </row>
    <row r="175" spans="1:24" x14ac:dyDescent="0.2">
      <c r="A175" s="15" t="s">
        <v>18</v>
      </c>
      <c r="B175" s="62">
        <f t="shared" si="64"/>
        <v>1097.25</v>
      </c>
      <c r="C175" s="11">
        <f>B175*Předpoklady!$X23</f>
        <v>1150.8067040593123</v>
      </c>
      <c r="D175" s="11">
        <f>C175*Předpoklady!$X23</f>
        <v>1206.9775075031741</v>
      </c>
      <c r="E175" s="11">
        <f>D175*Předpoklady!$X23</f>
        <v>1265.8900043594913</v>
      </c>
      <c r="F175" s="11">
        <f>E175*Předpoklady!$X23</f>
        <v>1327.6780165127134</v>
      </c>
      <c r="G175" s="11">
        <f>F175*Předpoklady!$X23</f>
        <v>1392.4818976851227</v>
      </c>
      <c r="H175" s="11">
        <f>G175*Předpoklady!$X23</f>
        <v>1460.448852255432</v>
      </c>
      <c r="I175" s="11">
        <f>H175*Předpoklady!$X23</f>
        <v>1531.7332696388967</v>
      </c>
      <c r="J175" s="11">
        <f>I175*Předpoklady!$X23</f>
        <v>1606.497074988501</v>
      </c>
      <c r="K175" s="11">
        <f>J175*Předpoklady!$X23</f>
        <v>1684.9100970138463</v>
      </c>
      <c r="L175" s="11">
        <f>K175*Předpoklady!$X23</f>
        <v>1767.1504537532564</v>
      </c>
      <c r="M175" s="11">
        <f>L175*Předpoklady!$X23</f>
        <v>1853.404957175396</v>
      </c>
      <c r="N175" s="11">
        <f>M175*Předpoklady!$X23</f>
        <v>1943.8695375294678</v>
      </c>
      <c r="O175" s="11">
        <f>N175*Předpoklady!$X23</f>
        <v>2038.7496884079169</v>
      </c>
      <c r="P175" s="11">
        <f>O175*Předpoklady!$X23</f>
        <v>2138.2609335326179</v>
      </c>
      <c r="Q175" s="11">
        <f>P175*Předpoklady!$X23</f>
        <v>2242.629316324867</v>
      </c>
      <c r="R175" s="11">
        <f>Q175*Předpoklady!$X23</f>
        <v>2352.0919133712546</v>
      </c>
      <c r="S175" s="11">
        <f>R175*Předpoklady!$X23</f>
        <v>2466.8973729517752</v>
      </c>
      <c r="T175" s="11">
        <f>S175*Předpoklady!$X23</f>
        <v>2587.3064798534597</v>
      </c>
      <c r="U175" s="11">
        <f>T175*Předpoklady!$X23</f>
        <v>2713.5927477525283</v>
      </c>
      <c r="V175" s="11">
        <f>U175*Předpoklady!$X23</f>
        <v>2846.0430405106767</v>
      </c>
      <c r="W175" s="11">
        <f>V175*Předpoklady!$X23</f>
        <v>2984.9582237967975</v>
      </c>
      <c r="X175" s="12">
        <f>W175*Předpoklady!$X23</f>
        <v>3130.6538485143146</v>
      </c>
    </row>
    <row r="176" spans="1:24" x14ac:dyDescent="0.2">
      <c r="A176" s="15" t="s">
        <v>19</v>
      </c>
      <c r="B176" s="62">
        <f t="shared" si="64"/>
        <v>1097.25</v>
      </c>
      <c r="C176" s="11">
        <f>B176*Předpoklady!$X24</f>
        <v>1150.8067040593123</v>
      </c>
      <c r="D176" s="11">
        <f>C176*Předpoklady!$X24</f>
        <v>1206.9775075031741</v>
      </c>
      <c r="E176" s="11">
        <f>D176*Předpoklady!$X24</f>
        <v>1265.8900043594913</v>
      </c>
      <c r="F176" s="11">
        <f>E176*Předpoklady!$X24</f>
        <v>1327.6780165127134</v>
      </c>
      <c r="G176" s="11">
        <f>F176*Předpoklady!$X24</f>
        <v>1392.4818976851227</v>
      </c>
      <c r="H176" s="11">
        <f>G176*Předpoklady!$X24</f>
        <v>1460.448852255432</v>
      </c>
      <c r="I176" s="11">
        <f>H176*Předpoklady!$X24</f>
        <v>1531.7332696388967</v>
      </c>
      <c r="J176" s="11">
        <f>I176*Předpoklady!$X24</f>
        <v>1606.497074988501</v>
      </c>
      <c r="K176" s="11">
        <f>J176*Předpoklady!$X24</f>
        <v>1684.9100970138463</v>
      </c>
      <c r="L176" s="11">
        <f>K176*Předpoklady!$X24</f>
        <v>1767.1504537532564</v>
      </c>
      <c r="M176" s="11">
        <f>L176*Předpoklady!$X24</f>
        <v>1853.404957175396</v>
      </c>
      <c r="N176" s="11">
        <f>M176*Předpoklady!$X24</f>
        <v>1943.8695375294678</v>
      </c>
      <c r="O176" s="11">
        <f>N176*Předpoklady!$X24</f>
        <v>2038.7496884079169</v>
      </c>
      <c r="P176" s="11">
        <f>O176*Předpoklady!$X24</f>
        <v>2138.2609335326179</v>
      </c>
      <c r="Q176" s="11">
        <f>P176*Předpoklady!$X24</f>
        <v>2242.629316324867</v>
      </c>
      <c r="R176" s="11">
        <f>Q176*Předpoklady!$X24</f>
        <v>2352.0919133712546</v>
      </c>
      <c r="S176" s="11">
        <f>R176*Předpoklady!$X24</f>
        <v>2466.8973729517752</v>
      </c>
      <c r="T176" s="11">
        <f>S176*Předpoklady!$X24</f>
        <v>2587.3064798534597</v>
      </c>
      <c r="U176" s="11">
        <f>T176*Předpoklady!$X24</f>
        <v>2713.5927477525283</v>
      </c>
      <c r="V176" s="11">
        <f>U176*Předpoklady!$X24</f>
        <v>2846.0430405106767</v>
      </c>
      <c r="W176" s="11">
        <f>V176*Předpoklady!$X24</f>
        <v>2984.9582237967975</v>
      </c>
      <c r="X176" s="12">
        <f>W176*Předpoklady!$X24</f>
        <v>3130.6538485143146</v>
      </c>
    </row>
    <row r="177" spans="1:24" x14ac:dyDescent="0.2">
      <c r="A177" s="15" t="s">
        <v>20</v>
      </c>
      <c r="B177" s="62">
        <f t="shared" si="64"/>
        <v>1097.25</v>
      </c>
      <c r="C177" s="11">
        <f>B177*Předpoklady!$X25</f>
        <v>1150.8067040593123</v>
      </c>
      <c r="D177" s="11">
        <f>C177*Předpoklady!$X25</f>
        <v>1206.9775075031741</v>
      </c>
      <c r="E177" s="11">
        <f>D177*Předpoklady!$X25</f>
        <v>1265.8900043594913</v>
      </c>
      <c r="F177" s="11">
        <f>E177*Předpoklady!$X25</f>
        <v>1327.6780165127134</v>
      </c>
      <c r="G177" s="11">
        <f>F177*Předpoklady!$X25</f>
        <v>1392.4818976851227</v>
      </c>
      <c r="H177" s="11">
        <f>G177*Předpoklady!$X25</f>
        <v>1460.448852255432</v>
      </c>
      <c r="I177" s="11">
        <f>H177*Předpoklady!$X25</f>
        <v>1531.7332696388967</v>
      </c>
      <c r="J177" s="11">
        <f>I177*Předpoklady!$X25</f>
        <v>1606.497074988501</v>
      </c>
      <c r="K177" s="11">
        <f>J177*Předpoklady!$X25</f>
        <v>1684.9100970138463</v>
      </c>
      <c r="L177" s="11">
        <f>K177*Předpoklady!$X25</f>
        <v>1767.1504537532564</v>
      </c>
      <c r="M177" s="11">
        <f>L177*Předpoklady!$X25</f>
        <v>1853.404957175396</v>
      </c>
      <c r="N177" s="11">
        <f>M177*Předpoklady!$X25</f>
        <v>1943.8695375294678</v>
      </c>
      <c r="O177" s="11">
        <f>N177*Předpoklady!$X25</f>
        <v>2038.7496884079169</v>
      </c>
      <c r="P177" s="11">
        <f>O177*Předpoklady!$X25</f>
        <v>2138.2609335326179</v>
      </c>
      <c r="Q177" s="11">
        <f>P177*Předpoklady!$X25</f>
        <v>2242.629316324867</v>
      </c>
      <c r="R177" s="11">
        <f>Q177*Předpoklady!$X25</f>
        <v>2352.0919133712546</v>
      </c>
      <c r="S177" s="11">
        <f>R177*Předpoklady!$X25</f>
        <v>2466.8973729517752</v>
      </c>
      <c r="T177" s="11">
        <f>S177*Předpoklady!$X25</f>
        <v>2587.3064798534597</v>
      </c>
      <c r="U177" s="11">
        <f>T177*Předpoklady!$X25</f>
        <v>2713.5927477525283</v>
      </c>
      <c r="V177" s="11">
        <f>U177*Předpoklady!$X25</f>
        <v>2846.0430405106767</v>
      </c>
      <c r="W177" s="11">
        <f>V177*Předpoklady!$X25</f>
        <v>2984.9582237967975</v>
      </c>
      <c r="X177" s="12">
        <f>W177*Předpoklady!$X25</f>
        <v>3130.6538485143146</v>
      </c>
    </row>
    <row r="178" spans="1:24" x14ac:dyDescent="0.2">
      <c r="A178" s="15" t="s">
        <v>21</v>
      </c>
      <c r="B178" s="63">
        <f t="shared" si="64"/>
        <v>1097.25</v>
      </c>
      <c r="C178" s="48">
        <f>B178*Předpoklady!$X26</f>
        <v>1150.8067040593123</v>
      </c>
      <c r="D178" s="48">
        <f>C178*Předpoklady!$X26</f>
        <v>1206.9775075031741</v>
      </c>
      <c r="E178" s="48">
        <f>D178*Předpoklady!$X26</f>
        <v>1265.8900043594913</v>
      </c>
      <c r="F178" s="48">
        <f>E178*Předpoklady!$X26</f>
        <v>1327.6780165127134</v>
      </c>
      <c r="G178" s="48">
        <f>F178*Předpoklady!$X26</f>
        <v>1392.4818976851227</v>
      </c>
      <c r="H178" s="48">
        <f>G178*Předpoklady!$X26</f>
        <v>1460.448852255432</v>
      </c>
      <c r="I178" s="48">
        <f>H178*Předpoklady!$X26</f>
        <v>1531.7332696388967</v>
      </c>
      <c r="J178" s="48">
        <f>I178*Předpoklady!$X26</f>
        <v>1606.497074988501</v>
      </c>
      <c r="K178" s="48">
        <f>J178*Předpoklady!$X26</f>
        <v>1684.9100970138463</v>
      </c>
      <c r="L178" s="48">
        <f>K178*Předpoklady!$X26</f>
        <v>1767.1504537532564</v>
      </c>
      <c r="M178" s="48">
        <f>L178*Předpoklady!$X26</f>
        <v>1853.404957175396</v>
      </c>
      <c r="N178" s="48">
        <f>M178*Předpoklady!$X26</f>
        <v>1943.8695375294678</v>
      </c>
      <c r="O178" s="48">
        <f>N178*Předpoklady!$X26</f>
        <v>2038.7496884079169</v>
      </c>
      <c r="P178" s="48">
        <f>O178*Předpoklady!$X26</f>
        <v>2138.2609335326179</v>
      </c>
      <c r="Q178" s="48">
        <f>P178*Předpoklady!$X26</f>
        <v>2242.629316324867</v>
      </c>
      <c r="R178" s="48">
        <f>Q178*Předpoklady!$X26</f>
        <v>2352.0919133712546</v>
      </c>
      <c r="S178" s="48">
        <f>R178*Předpoklady!$X26</f>
        <v>2466.8973729517752</v>
      </c>
      <c r="T178" s="48">
        <f>S178*Předpoklady!$X26</f>
        <v>2587.3064798534597</v>
      </c>
      <c r="U178" s="48">
        <f>T178*Předpoklady!$X26</f>
        <v>2713.5927477525283</v>
      </c>
      <c r="V178" s="48">
        <f>U178*Předpoklady!$X26</f>
        <v>2846.0430405106767</v>
      </c>
      <c r="W178" s="48">
        <f>V178*Předpoklady!$X26</f>
        <v>2984.9582237967975</v>
      </c>
      <c r="X178" s="64">
        <f>W178*Předpoklady!$X26</f>
        <v>3130.6538485143146</v>
      </c>
    </row>
    <row r="179" spans="1:24" x14ac:dyDescent="0.2">
      <c r="A179" s="16" t="s">
        <v>24</v>
      </c>
      <c r="B179" s="65" t="s">
        <v>59</v>
      </c>
      <c r="C179" s="65" t="s">
        <v>59</v>
      </c>
      <c r="D179" s="65" t="s">
        <v>59</v>
      </c>
      <c r="E179" s="65" t="s">
        <v>59</v>
      </c>
      <c r="F179" s="65" t="s">
        <v>59</v>
      </c>
      <c r="G179" s="65" t="s">
        <v>59</v>
      </c>
      <c r="H179" s="65" t="s">
        <v>59</v>
      </c>
      <c r="I179" s="65" t="s">
        <v>59</v>
      </c>
      <c r="J179" s="65" t="s">
        <v>59</v>
      </c>
      <c r="K179" s="65" t="s">
        <v>59</v>
      </c>
      <c r="L179" s="65" t="s">
        <v>59</v>
      </c>
      <c r="M179" s="65" t="s">
        <v>59</v>
      </c>
      <c r="N179" s="65" t="s">
        <v>59</v>
      </c>
      <c r="O179" s="65" t="s">
        <v>59</v>
      </c>
      <c r="P179" s="65" t="s">
        <v>59</v>
      </c>
      <c r="Q179" s="65" t="s">
        <v>59</v>
      </c>
      <c r="R179" s="65" t="s">
        <v>59</v>
      </c>
      <c r="S179" s="65" t="s">
        <v>59</v>
      </c>
      <c r="T179" s="65" t="s">
        <v>59</v>
      </c>
      <c r="U179" s="65" t="s">
        <v>59</v>
      </c>
      <c r="V179" s="65" t="s">
        <v>59</v>
      </c>
      <c r="W179" s="65" t="s">
        <v>59</v>
      </c>
      <c r="X179" s="65" t="s">
        <v>59</v>
      </c>
    </row>
    <row r="180" spans="1:24" x14ac:dyDescent="0.2">
      <c r="A180" s="6" t="s">
        <v>22</v>
      </c>
      <c r="B180" s="7">
        <f>B156</f>
        <v>2018</v>
      </c>
      <c r="C180" s="7">
        <f>C156</f>
        <v>2019</v>
      </c>
      <c r="D180" s="7">
        <f t="shared" ref="D180:X180" si="65">D156</f>
        <v>2020</v>
      </c>
      <c r="E180" s="7">
        <f t="shared" si="65"/>
        <v>2021</v>
      </c>
      <c r="F180" s="7">
        <f t="shared" si="65"/>
        <v>2022</v>
      </c>
      <c r="G180" s="7">
        <f t="shared" si="65"/>
        <v>2023</v>
      </c>
      <c r="H180" s="7">
        <f t="shared" si="65"/>
        <v>2024</v>
      </c>
      <c r="I180" s="7">
        <f t="shared" si="65"/>
        <v>2025</v>
      </c>
      <c r="J180" s="7">
        <f t="shared" si="65"/>
        <v>2026</v>
      </c>
      <c r="K180" s="7">
        <f t="shared" si="65"/>
        <v>2027</v>
      </c>
      <c r="L180" s="7">
        <f t="shared" si="65"/>
        <v>2028</v>
      </c>
      <c r="M180" s="7">
        <f t="shared" si="65"/>
        <v>2029</v>
      </c>
      <c r="N180" s="7">
        <f t="shared" si="65"/>
        <v>2030</v>
      </c>
      <c r="O180" s="7">
        <f t="shared" si="65"/>
        <v>2031</v>
      </c>
      <c r="P180" s="7">
        <f t="shared" si="65"/>
        <v>2032</v>
      </c>
      <c r="Q180" s="7">
        <f t="shared" si="65"/>
        <v>2033</v>
      </c>
      <c r="R180" s="7">
        <f t="shared" si="65"/>
        <v>2034</v>
      </c>
      <c r="S180" s="7">
        <f t="shared" si="65"/>
        <v>2035</v>
      </c>
      <c r="T180" s="7">
        <f t="shared" si="65"/>
        <v>2036</v>
      </c>
      <c r="U180" s="7">
        <f t="shared" si="65"/>
        <v>2037</v>
      </c>
      <c r="V180" s="7">
        <f t="shared" si="65"/>
        <v>2038</v>
      </c>
      <c r="W180" s="7">
        <f t="shared" si="65"/>
        <v>2039</v>
      </c>
      <c r="X180" s="7">
        <f t="shared" si="65"/>
        <v>2040</v>
      </c>
    </row>
    <row r="181" spans="1:24" x14ac:dyDescent="0.2">
      <c r="A181" s="14" t="s">
        <v>25</v>
      </c>
      <c r="B181" s="2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15" t="s">
        <v>1</v>
      </c>
      <c r="B182" s="59">
        <f t="shared" ref="B182:B202" si="66">D30</f>
        <v>0</v>
      </c>
      <c r="C182" s="60">
        <f>B182*Předpoklady!$Y6</f>
        <v>0</v>
      </c>
      <c r="D182" s="60">
        <f>C182*Předpoklady!$Y6</f>
        <v>0</v>
      </c>
      <c r="E182" s="60">
        <f>D182*Předpoklady!$Y6</f>
        <v>0</v>
      </c>
      <c r="F182" s="60">
        <f>E182*Předpoklady!$Y6</f>
        <v>0</v>
      </c>
      <c r="G182" s="60">
        <f>F182*Předpoklady!$Y6</f>
        <v>0</v>
      </c>
      <c r="H182" s="60">
        <f>G182*Předpoklady!$Y6</f>
        <v>0</v>
      </c>
      <c r="I182" s="60">
        <f>H182*Předpoklady!$Y6</f>
        <v>0</v>
      </c>
      <c r="J182" s="60">
        <f>I182*Předpoklady!$Y6</f>
        <v>0</v>
      </c>
      <c r="K182" s="60">
        <f>J182*Předpoklady!$Y6</f>
        <v>0</v>
      </c>
      <c r="L182" s="60">
        <f>K182*Předpoklady!$Y6</f>
        <v>0</v>
      </c>
      <c r="M182" s="60">
        <f>L182*Předpoklady!$Y6</f>
        <v>0</v>
      </c>
      <c r="N182" s="60">
        <f>M182*Předpoklady!$Y6</f>
        <v>0</v>
      </c>
      <c r="O182" s="60">
        <f>N182*Předpoklady!$Y6</f>
        <v>0</v>
      </c>
      <c r="P182" s="60">
        <f>O182*Předpoklady!$Y6</f>
        <v>0</v>
      </c>
      <c r="Q182" s="60">
        <f>P182*Předpoklady!$Y6</f>
        <v>0</v>
      </c>
      <c r="R182" s="60">
        <f>Q182*Předpoklady!$Y6</f>
        <v>0</v>
      </c>
      <c r="S182" s="60">
        <f>R182*Předpoklady!$Y6</f>
        <v>0</v>
      </c>
      <c r="T182" s="60">
        <f>S182*Předpoklady!$Y6</f>
        <v>0</v>
      </c>
      <c r="U182" s="60">
        <f>T182*Předpoklady!$Y6</f>
        <v>0</v>
      </c>
      <c r="V182" s="60">
        <f>U182*Předpoklady!$Y6</f>
        <v>0</v>
      </c>
      <c r="W182" s="60">
        <f>V182*Předpoklady!$Y6</f>
        <v>0</v>
      </c>
      <c r="X182" s="61">
        <f>W182*Předpoklady!$Y6</f>
        <v>0</v>
      </c>
    </row>
    <row r="183" spans="1:24" x14ac:dyDescent="0.2">
      <c r="A183" s="15" t="s">
        <v>2</v>
      </c>
      <c r="B183" s="62">
        <f t="shared" si="66"/>
        <v>0</v>
      </c>
      <c r="C183" s="11">
        <f>B183*Předpoklady!$Y7</f>
        <v>0</v>
      </c>
      <c r="D183" s="11">
        <f>C183*Předpoklady!$Y7</f>
        <v>0</v>
      </c>
      <c r="E183" s="11">
        <f>D183*Předpoklady!$Y7</f>
        <v>0</v>
      </c>
      <c r="F183" s="11">
        <f>E183*Předpoklady!$Y7</f>
        <v>0</v>
      </c>
      <c r="G183" s="11">
        <f>F183*Předpoklady!$Y7</f>
        <v>0</v>
      </c>
      <c r="H183" s="11">
        <f>G183*Předpoklady!$Y7</f>
        <v>0</v>
      </c>
      <c r="I183" s="11">
        <f>H183*Předpoklady!$Y7</f>
        <v>0</v>
      </c>
      <c r="J183" s="11">
        <f>I183*Předpoklady!$Y7</f>
        <v>0</v>
      </c>
      <c r="K183" s="11">
        <f>J183*Předpoklady!$Y7</f>
        <v>0</v>
      </c>
      <c r="L183" s="11">
        <f>K183*Předpoklady!$Y7</f>
        <v>0</v>
      </c>
      <c r="M183" s="11">
        <f>L183*Předpoklady!$Y7</f>
        <v>0</v>
      </c>
      <c r="N183" s="11">
        <f>M183*Předpoklady!$Y7</f>
        <v>0</v>
      </c>
      <c r="O183" s="11">
        <f>N183*Předpoklady!$Y7</f>
        <v>0</v>
      </c>
      <c r="P183" s="11">
        <f>O183*Předpoklady!$Y7</f>
        <v>0</v>
      </c>
      <c r="Q183" s="11">
        <f>P183*Předpoklady!$Y7</f>
        <v>0</v>
      </c>
      <c r="R183" s="11">
        <f>Q183*Předpoklady!$Y7</f>
        <v>0</v>
      </c>
      <c r="S183" s="11">
        <f>R183*Předpoklady!$Y7</f>
        <v>0</v>
      </c>
      <c r="T183" s="11">
        <f>S183*Předpoklady!$Y7</f>
        <v>0</v>
      </c>
      <c r="U183" s="11">
        <f>T183*Předpoklady!$Y7</f>
        <v>0</v>
      </c>
      <c r="V183" s="11">
        <f>U183*Předpoklady!$Y7</f>
        <v>0</v>
      </c>
      <c r="W183" s="11">
        <f>V183*Předpoklady!$Y7</f>
        <v>0</v>
      </c>
      <c r="X183" s="12">
        <f>W183*Předpoklady!$Y7</f>
        <v>0</v>
      </c>
    </row>
    <row r="184" spans="1:24" x14ac:dyDescent="0.2">
      <c r="A184" s="15" t="s">
        <v>3</v>
      </c>
      <c r="B184" s="62">
        <f t="shared" si="66"/>
        <v>0</v>
      </c>
      <c r="C184" s="11">
        <f>B184*Předpoklady!$Y8</f>
        <v>0</v>
      </c>
      <c r="D184" s="11">
        <f>C184*Předpoklady!$Y8</f>
        <v>0</v>
      </c>
      <c r="E184" s="11">
        <f>D184*Předpoklady!$Y8</f>
        <v>0</v>
      </c>
      <c r="F184" s="11">
        <f>E184*Předpoklady!$Y8</f>
        <v>0</v>
      </c>
      <c r="G184" s="11">
        <f>F184*Předpoklady!$Y8</f>
        <v>0</v>
      </c>
      <c r="H184" s="11">
        <f>G184*Předpoklady!$Y8</f>
        <v>0</v>
      </c>
      <c r="I184" s="11">
        <f>H184*Předpoklady!$Y8</f>
        <v>0</v>
      </c>
      <c r="J184" s="11">
        <f>I184*Předpoklady!$Y8</f>
        <v>0</v>
      </c>
      <c r="K184" s="11">
        <f>J184*Předpoklady!$Y8</f>
        <v>0</v>
      </c>
      <c r="L184" s="11">
        <f>K184*Předpoklady!$Y8</f>
        <v>0</v>
      </c>
      <c r="M184" s="11">
        <f>L184*Předpoklady!$Y8</f>
        <v>0</v>
      </c>
      <c r="N184" s="11">
        <f>M184*Předpoklady!$Y8</f>
        <v>0</v>
      </c>
      <c r="O184" s="11">
        <f>N184*Předpoklady!$Y8</f>
        <v>0</v>
      </c>
      <c r="P184" s="11">
        <f>O184*Předpoklady!$Y8</f>
        <v>0</v>
      </c>
      <c r="Q184" s="11">
        <f>P184*Předpoklady!$Y8</f>
        <v>0</v>
      </c>
      <c r="R184" s="11">
        <f>Q184*Předpoklady!$Y8</f>
        <v>0</v>
      </c>
      <c r="S184" s="11">
        <f>R184*Předpoklady!$Y8</f>
        <v>0</v>
      </c>
      <c r="T184" s="11">
        <f>S184*Předpoklady!$Y8</f>
        <v>0</v>
      </c>
      <c r="U184" s="11">
        <f>T184*Předpoklady!$Y8</f>
        <v>0</v>
      </c>
      <c r="V184" s="11">
        <f>U184*Předpoklady!$Y8</f>
        <v>0</v>
      </c>
      <c r="W184" s="11">
        <f>V184*Předpoklady!$Y8</f>
        <v>0</v>
      </c>
      <c r="X184" s="12">
        <f>W184*Předpoklady!$Y8</f>
        <v>0</v>
      </c>
    </row>
    <row r="185" spans="1:24" x14ac:dyDescent="0.2">
      <c r="A185" s="15" t="s">
        <v>4</v>
      </c>
      <c r="B185" s="62">
        <f t="shared" si="66"/>
        <v>0</v>
      </c>
      <c r="C185" s="11">
        <f>B185*Předpoklady!$Y9</f>
        <v>0</v>
      </c>
      <c r="D185" s="11">
        <f>C185*Předpoklady!$Y9</f>
        <v>0</v>
      </c>
      <c r="E185" s="11">
        <f>D185*Předpoklady!$Y9</f>
        <v>0</v>
      </c>
      <c r="F185" s="11">
        <f>E185*Předpoklady!$Y9</f>
        <v>0</v>
      </c>
      <c r="G185" s="11">
        <f>F185*Předpoklady!$Y9</f>
        <v>0</v>
      </c>
      <c r="H185" s="11">
        <f>G185*Předpoklady!$Y9</f>
        <v>0</v>
      </c>
      <c r="I185" s="11">
        <f>H185*Předpoklady!$Y9</f>
        <v>0</v>
      </c>
      <c r="J185" s="11">
        <f>I185*Předpoklady!$Y9</f>
        <v>0</v>
      </c>
      <c r="K185" s="11">
        <f>J185*Předpoklady!$Y9</f>
        <v>0</v>
      </c>
      <c r="L185" s="11">
        <f>K185*Předpoklady!$Y9</f>
        <v>0</v>
      </c>
      <c r="M185" s="11">
        <f>L185*Předpoklady!$Y9</f>
        <v>0</v>
      </c>
      <c r="N185" s="11">
        <f>M185*Předpoklady!$Y9</f>
        <v>0</v>
      </c>
      <c r="O185" s="11">
        <f>N185*Předpoklady!$Y9</f>
        <v>0</v>
      </c>
      <c r="P185" s="11">
        <f>O185*Předpoklady!$Y9</f>
        <v>0</v>
      </c>
      <c r="Q185" s="11">
        <f>P185*Předpoklady!$Y9</f>
        <v>0</v>
      </c>
      <c r="R185" s="11">
        <f>Q185*Předpoklady!$Y9</f>
        <v>0</v>
      </c>
      <c r="S185" s="11">
        <f>R185*Předpoklady!$Y9</f>
        <v>0</v>
      </c>
      <c r="T185" s="11">
        <f>S185*Předpoklady!$Y9</f>
        <v>0</v>
      </c>
      <c r="U185" s="11">
        <f>T185*Předpoklady!$Y9</f>
        <v>0</v>
      </c>
      <c r="V185" s="11">
        <f>U185*Předpoklady!$Y9</f>
        <v>0</v>
      </c>
      <c r="W185" s="11">
        <f>V185*Předpoklady!$Y9</f>
        <v>0</v>
      </c>
      <c r="X185" s="12">
        <f>W185*Předpoklady!$Y9</f>
        <v>0</v>
      </c>
    </row>
    <row r="186" spans="1:24" x14ac:dyDescent="0.2">
      <c r="A186" s="15" t="s">
        <v>5</v>
      </c>
      <c r="B186" s="62">
        <f t="shared" si="66"/>
        <v>1145.4100000000001</v>
      </c>
      <c r="C186" s="11">
        <f>B186*Předpoklady!$Y10</f>
        <v>1200.3873283263374</v>
      </c>
      <c r="D186" s="11">
        <f>C186*Předpoklady!$Y10</f>
        <v>1258.0034555368313</v>
      </c>
      <c r="E186" s="11">
        <f>D186*Předpoklady!$Y10</f>
        <v>1318.3850385601288</v>
      </c>
      <c r="F186" s="11">
        <f>E186*Předpoklady!$Y10</f>
        <v>1381.664813597409</v>
      </c>
      <c r="G186" s="11">
        <f>F186*Předpoklady!$Y10</f>
        <v>1447.981887914983</v>
      </c>
      <c r="H186" s="11">
        <f>G186*Předpoklady!$Y10</f>
        <v>1517.4820456423397</v>
      </c>
      <c r="I186" s="11">
        <f>H186*Předpoklady!$Y10</f>
        <v>1590.3180682478703</v>
      </c>
      <c r="J186" s="11">
        <f>I186*Předpoklady!$Y10</f>
        <v>1666.6500703967686</v>
      </c>
      <c r="K186" s="11">
        <f>J186*Předpoklady!$Y10</f>
        <v>1746.6458519294217</v>
      </c>
      <c r="L186" s="11">
        <f>K186*Předpoklady!$Y10</f>
        <v>1830.4812667340409</v>
      </c>
      <c r="M186" s="11">
        <f>L186*Předpoklady!$Y10</f>
        <v>1918.3406093244209</v>
      </c>
      <c r="N186" s="11">
        <f>M186*Předpoklady!$Y10</f>
        <v>2010.4170199726384</v>
      </c>
      <c r="O186" s="11">
        <f>N186*Předpoklady!$Y10</f>
        <v>2106.9129092872877</v>
      </c>
      <c r="P186" s="11">
        <f>O186*Předpoklady!$Y10</f>
        <v>2208.0404031706007</v>
      </c>
      <c r="Q186" s="11">
        <f>P186*Předpoklady!$Y10</f>
        <v>2314.0218091325955</v>
      </c>
      <c r="R186" s="11">
        <f>Q186*Předpoklady!$Y10</f>
        <v>2425.0901049873441</v>
      </c>
      <c r="S186" s="11">
        <f>R186*Předpoklady!$Y10</f>
        <v>2541.4894510056615</v>
      </c>
      <c r="T186" s="11">
        <f>S186*Předpoklady!$Y10</f>
        <v>2663.4757266500692</v>
      </c>
      <c r="U186" s="11">
        <f>T186*Předpoklady!$Y10</f>
        <v>2791.3170930719361</v>
      </c>
      <c r="V186" s="11">
        <f>U186*Předpoklady!$Y10</f>
        <v>2925.2945826073283</v>
      </c>
      <c r="W186" s="11">
        <f>V186*Předpoklady!$Y10</f>
        <v>3065.7027165674463</v>
      </c>
      <c r="X186" s="12">
        <f>W186*Předpoklady!$Y10</f>
        <v>3212.8501526817395</v>
      </c>
    </row>
    <row r="187" spans="1:24" x14ac:dyDescent="0.2">
      <c r="A187" s="15" t="s">
        <v>6</v>
      </c>
      <c r="B187" s="62">
        <f t="shared" si="66"/>
        <v>9730.244999999999</v>
      </c>
      <c r="C187" s="11">
        <f>B187*Předpoklady!$Y11</f>
        <v>10199.478378457341</v>
      </c>
      <c r="D187" s="11">
        <f>C187*Předpoklady!$Y11</f>
        <v>10691.340165907313</v>
      </c>
      <c r="E187" s="11">
        <f>D187*Předpoklady!$Y11</f>
        <v>11206.921599497668</v>
      </c>
      <c r="F187" s="11">
        <f>E187*Předpoklady!$Y11</f>
        <v>11747.366540425553</v>
      </c>
      <c r="G187" s="11">
        <f>F187*Předpoklady!$Y11</f>
        <v>12313.87401169073</v>
      </c>
      <c r="H187" s="11">
        <f>G187*Předpoklady!$Y11</f>
        <v>12907.70085822992</v>
      </c>
      <c r="I187" s="11">
        <f>H187*Předpoklady!$Y11</f>
        <v>13530.164535334039</v>
      </c>
      <c r="J187" s="11">
        <f>I187*Předpoklady!$Y11</f>
        <v>14182.64603153465</v>
      </c>
      <c r="K187" s="11">
        <f>J187*Předpoklady!$Y11</f>
        <v>14866.592932444302</v>
      </c>
      <c r="L187" s="11">
        <f>K187*Předpoklady!$Y11</f>
        <v>15583.522632348147</v>
      </c>
      <c r="M187" s="11">
        <f>L187*Předpoklady!$Y11</f>
        <v>16335.025700672037</v>
      </c>
      <c r="N187" s="11">
        <f>M187*Předpoklady!$Y11</f>
        <v>17122.769410795867</v>
      </c>
      <c r="O187" s="11">
        <f>N187*Předpoklady!$Y11</f>
        <v>17948.501439041178</v>
      </c>
      <c r="P187" s="11">
        <f>O187*Předpoklady!$Y11</f>
        <v>18814.053742039487</v>
      </c>
      <c r="Q187" s="11">
        <f>P187*Předpoklady!$Y11</f>
        <v>19721.346621083663</v>
      </c>
      <c r="R187" s="11">
        <f>Q187*Předpoklady!$Y11</f>
        <v>20672.392982479432</v>
      </c>
      <c r="S187" s="11">
        <f>R187*Předpoklady!$Y11</f>
        <v>21669.302803348968</v>
      </c>
      <c r="T187" s="11">
        <f>S187*Předpoklady!$Y11</f>
        <v>22714.287812794322</v>
      </c>
      <c r="U187" s="11">
        <f>T187*Předpoklady!$Y11</f>
        <v>23809.666398806279</v>
      </c>
      <c r="V187" s="11">
        <f>U187*Předpoklady!$Y11</f>
        <v>24957.86875180501</v>
      </c>
      <c r="W187" s="11">
        <f>V187*Předpoklady!$Y11</f>
        <v>26161.442256223901</v>
      </c>
      <c r="X187" s="12">
        <f>W187*Předpoklady!$Y11</f>
        <v>27423.057142098267</v>
      </c>
    </row>
    <row r="188" spans="1:24" x14ac:dyDescent="0.2">
      <c r="A188" s="15" t="s">
        <v>7</v>
      </c>
      <c r="B188" s="62">
        <f t="shared" si="66"/>
        <v>5606.1242857142852</v>
      </c>
      <c r="C188" s="11">
        <f>B188*Předpoklady!$Y12</f>
        <v>5842.1811791467044</v>
      </c>
      <c r="D188" s="11">
        <f>C188*Předpoklady!$Y12</f>
        <v>6088.1777125330509</v>
      </c>
      <c r="E188" s="11">
        <f>D188*Předpoklady!$Y12</f>
        <v>6344.5324139704162</v>
      </c>
      <c r="F188" s="11">
        <f>E188*Předpoklady!$Y12</f>
        <v>6611.6814345048988</v>
      </c>
      <c r="G188" s="11">
        <f>F188*Předpoklady!$Y12</f>
        <v>6890.0792901805471</v>
      </c>
      <c r="H188" s="11">
        <f>G188*Předpoklady!$Y12</f>
        <v>7180.1996353337299</v>
      </c>
      <c r="I188" s="11">
        <f>H188*Předpoklady!$Y12</f>
        <v>7482.5360684485941</v>
      </c>
      <c r="J188" s="11">
        <f>I188*Předpoklady!$Y12</f>
        <v>7797.6029719446442</v>
      </c>
      <c r="K188" s="11">
        <f>J188*Předpoklady!$Y12</f>
        <v>8125.9363873252369</v>
      </c>
      <c r="L188" s="11">
        <f>K188*Předpoklady!$Y12</f>
        <v>8468.09492717592</v>
      </c>
      <c r="M188" s="11">
        <f>L188*Předpoklady!$Y12</f>
        <v>8824.6607255642612</v>
      </c>
      <c r="N188" s="11">
        <f>M188*Předpoklady!$Y12</f>
        <v>9196.2404284581244</v>
      </c>
      <c r="O188" s="11">
        <f>N188*Předpoklady!$Y12</f>
        <v>9583.4662258474618</v>
      </c>
      <c r="P188" s="11">
        <f>O188*Předpoklady!$Y12</f>
        <v>9986.9969273256283</v>
      </c>
      <c r="Q188" s="11">
        <f>P188*Předpoklady!$Y12</f>
        <v>10407.519082960149</v>
      </c>
      <c r="R188" s="11">
        <f>Q188*Předpoklady!$Y12</f>
        <v>10845.748151359972</v>
      </c>
      <c r="S188" s="11">
        <f>R188*Předpoklady!$Y12</f>
        <v>11302.429716926485</v>
      </c>
      <c r="T188" s="11">
        <f>S188*Předpoklady!$Y12</f>
        <v>11778.340758359273</v>
      </c>
      <c r="U188" s="11">
        <f>T188*Předpoklady!$Y12</f>
        <v>12274.290970574821</v>
      </c>
      <c r="V188" s="11">
        <f>U188*Předpoklady!$Y12</f>
        <v>12791.124142287197</v>
      </c>
      <c r="W188" s="11">
        <f>V188*Předpoklady!$Y12</f>
        <v>13329.719591594478</v>
      </c>
      <c r="X188" s="12">
        <f>W188*Předpoklady!$Y12</f>
        <v>13890.993662013369</v>
      </c>
    </row>
    <row r="189" spans="1:24" x14ac:dyDescent="0.2">
      <c r="A189" s="15" t="s">
        <v>8</v>
      </c>
      <c r="B189" s="62">
        <f t="shared" si="66"/>
        <v>9698.6956250000003</v>
      </c>
      <c r="C189" s="11">
        <f>B189*Předpoklady!$Y13</f>
        <v>10210.366070921496</v>
      </c>
      <c r="D189" s="11">
        <f>C189*Předpoklady!$Y13</f>
        <v>10749.030522568324</v>
      </c>
      <c r="E189" s="11">
        <f>D189*Předpoklady!$Y13</f>
        <v>11316.113092571783</v>
      </c>
      <c r="F189" s="11">
        <f>E189*Předpoklady!$Y13</f>
        <v>11913.113024938903</v>
      </c>
      <c r="G189" s="11">
        <f>F189*Předpoklady!$Y13</f>
        <v>12541.608658730242</v>
      </c>
      <c r="H189" s="11">
        <f>G189*Předpoklady!$Y13</f>
        <v>13203.261600847949</v>
      </c>
      <c r="I189" s="11">
        <f>H189*Předpoklady!$Y13</f>
        <v>13899.82111896604</v>
      </c>
      <c r="J189" s="11">
        <f>I189*Předpoklady!$Y13</f>
        <v>14633.12876621684</v>
      </c>
      <c r="K189" s="11">
        <f>J189*Předpoklady!$Y13</f>
        <v>15405.123249860288</v>
      </c>
      <c r="L189" s="11">
        <f>K189*Předpoklady!$Y13</f>
        <v>16217.845556807786</v>
      </c>
      <c r="M189" s="11">
        <f>L189*Předpoklady!$Y13</f>
        <v>17073.444349551402</v>
      </c>
      <c r="N189" s="11">
        <f>M189*Předpoklady!$Y13</f>
        <v>17974.181646764067</v>
      </c>
      <c r="O189" s="11">
        <f>N189*Předpoklady!$Y13</f>
        <v>18922.438803589084</v>
      </c>
      <c r="P189" s="11">
        <f>O189*Předpoklady!$Y13</f>
        <v>19920.722807429513</v>
      </c>
      <c r="Q189" s="11">
        <f>P189*Předpoklady!$Y13</f>
        <v>20971.672905882155</v>
      </c>
      <c r="R189" s="11">
        <f>Q189*Předpoklady!$Y13</f>
        <v>22078.067584338976</v>
      </c>
      <c r="S189" s="11">
        <f>R189*Předpoklady!$Y13</f>
        <v>23242.831911703219</v>
      </c>
      <c r="T189" s="11">
        <f>S189*Předpoklady!$Y13</f>
        <v>24469.045273640695</v>
      </c>
      <c r="U189" s="11">
        <f>T189*Předpoklady!$Y13</f>
        <v>25759.949513811342</v>
      </c>
      <c r="V189" s="11">
        <f>U189*Předpoklady!$Y13</f>
        <v>27118.957504604648</v>
      </c>
      <c r="W189" s="11">
        <f>V189*Předpoklady!$Y13</f>
        <v>28549.662170038166</v>
      </c>
      <c r="X189" s="12">
        <f>W189*Předpoklady!$Y13</f>
        <v>30055.845984673702</v>
      </c>
    </row>
    <row r="190" spans="1:24" x14ac:dyDescent="0.2">
      <c r="A190" s="15" t="s">
        <v>9</v>
      </c>
      <c r="B190" s="62">
        <f t="shared" si="66"/>
        <v>13482.283928571427</v>
      </c>
      <c r="C190" s="11">
        <f>B190*Předpoklady!$Y14</f>
        <v>14148.856826589341</v>
      </c>
      <c r="D190" s="11">
        <f>C190*Předpoklady!$Y14</f>
        <v>14848.385522803315</v>
      </c>
      <c r="E190" s="11">
        <f>D190*Předpoklady!$Y14</f>
        <v>15582.499373339244</v>
      </c>
      <c r="F190" s="11">
        <f>E190*Předpoklady!$Y14</f>
        <v>16352.908290751031</v>
      </c>
      <c r="G190" s="11">
        <f>F190*Předpoklady!$Y14</f>
        <v>17161.406726782861</v>
      </c>
      <c r="H190" s="11">
        <f>G190*Předpoklady!$Y14</f>
        <v>18009.87785204182</v>
      </c>
      <c r="I190" s="11">
        <f>H190*Předpoklady!$Y14</f>
        <v>18900.297942316254</v>
      </c>
      <c r="J190" s="11">
        <f>I190*Předpoklady!$Y14</f>
        <v>19834.740981756579</v>
      </c>
      <c r="K190" s="11">
        <f>J190*Předpoklady!$Y14</f>
        <v>20815.383493640325</v>
      </c>
      <c r="L190" s="11">
        <f>K190*Předpoklady!$Y14</f>
        <v>21844.509609973364</v>
      </c>
      <c r="M190" s="11">
        <f>L190*Předpoklady!$Y14</f>
        <v>22924.51639173552</v>
      </c>
      <c r="N190" s="11">
        <f>M190*Předpoklady!$Y14</f>
        <v>24057.919412162599</v>
      </c>
      <c r="O190" s="11">
        <f>N190*Předpoklady!$Y14</f>
        <v>25247.358616069487</v>
      </c>
      <c r="P190" s="11">
        <f>O190*Předpoklady!$Y14</f>
        <v>26495.604468862039</v>
      </c>
      <c r="Q190" s="11">
        <f>P190*Předpoklady!$Y14</f>
        <v>27805.564409560091</v>
      </c>
      <c r="R190" s="11">
        <f>Q190*Předpoklady!$Y14</f>
        <v>29180.289622862147</v>
      </c>
      <c r="S190" s="11">
        <f>R190*Předpoklady!$Y14</f>
        <v>30622.982146025337</v>
      </c>
      <c r="T190" s="11">
        <f>S190*Předpoklady!$Y14</f>
        <v>32137.00232711418</v>
      </c>
      <c r="U190" s="11">
        <f>T190*Předpoklady!$Y14</f>
        <v>33725.876651989987</v>
      </c>
      <c r="V190" s="11">
        <f>U190*Předpoklady!$Y14</f>
        <v>35393.305958271754</v>
      </c>
      <c r="W190" s="11">
        <f>V190*Předpoklady!$Y14</f>
        <v>37143.174055400581</v>
      </c>
      <c r="X190" s="12">
        <f>W190*Předpoklady!$Y14</f>
        <v>38979.556770885756</v>
      </c>
    </row>
    <row r="191" spans="1:24" x14ac:dyDescent="0.2">
      <c r="A191" s="15" t="s">
        <v>10</v>
      </c>
      <c r="B191" s="62">
        <f t="shared" si="66"/>
        <v>10695.758461538462</v>
      </c>
      <c r="C191" s="11">
        <f>B191*Předpoklady!$Y15</f>
        <v>11224.820938440062</v>
      </c>
      <c r="D191" s="11">
        <f>C191*Předpoklady!$Y15</f>
        <v>11780.053331712883</v>
      </c>
      <c r="E191" s="11">
        <f>D191*Předpoklady!$Y15</f>
        <v>12362.750128402933</v>
      </c>
      <c r="F191" s="11">
        <f>E191*Předpoklady!$Y15</f>
        <v>12974.269846968793</v>
      </c>
      <c r="G191" s="11">
        <f>F191*Předpoklady!$Y15</f>
        <v>13616.038204576198</v>
      </c>
      <c r="H191" s="11">
        <f>G191*Předpoklady!$Y15</f>
        <v>14289.55144106188</v>
      </c>
      <c r="I191" s="11">
        <f>H191*Předpoklady!$Y15</f>
        <v>14996.379807316291</v>
      </c>
      <c r="J191" s="11">
        <f>I191*Předpoklady!$Y15</f>
        <v>15738.171226218123</v>
      </c>
      <c r="K191" s="11">
        <f>J191*Předpoklady!$Y15</f>
        <v>16516.655134655859</v>
      </c>
      <c r="L191" s="11">
        <f>K191*Předpoklady!$Y15</f>
        <v>17333.646515593759</v>
      </c>
      <c r="M191" s="11">
        <f>L191*Předpoklady!$Y15</f>
        <v>18191.050129582789</v>
      </c>
      <c r="N191" s="11">
        <f>M191*Předpoklady!$Y15</f>
        <v>19090.864955581947</v>
      </c>
      <c r="O191" s="11">
        <f>N191*Předpoklady!$Y15</f>
        <v>20035.188851443494</v>
      </c>
      <c r="P191" s="11">
        <f>O191*Předpoklady!$Y15</f>
        <v>21026.223444927698</v>
      </c>
      <c r="Q191" s="11">
        <f>P191*Předpoklady!$Y15</f>
        <v>22066.279266650119</v>
      </c>
      <c r="R191" s="11">
        <f>Q191*Předpoklady!$Y15</f>
        <v>23157.781136928617</v>
      </c>
      <c r="S191" s="11">
        <f>R191*Předpoklady!$Y15</f>
        <v>24303.273819089121</v>
      </c>
      <c r="T191" s="11">
        <f>S191*Předpoklady!$Y15</f>
        <v>25505.427952410453</v>
      </c>
      <c r="U191" s="11">
        <f>T191*Předpoklady!$Y15</f>
        <v>26767.046278540511</v>
      </c>
      <c r="V191" s="11">
        <f>U191*Předpoklady!$Y15</f>
        <v>28091.070175900233</v>
      </c>
      <c r="W191" s="11">
        <f>V191*Předpoklady!$Y15</f>
        <v>29480.586517309901</v>
      </c>
      <c r="X191" s="12">
        <f>W191*Předpoklady!$Y15</f>
        <v>30938.834866825866</v>
      </c>
    </row>
    <row r="192" spans="1:24" x14ac:dyDescent="0.2">
      <c r="A192" s="15" t="s">
        <v>11</v>
      </c>
      <c r="B192" s="62">
        <f t="shared" si="66"/>
        <v>18725.596153846152</v>
      </c>
      <c r="C192" s="11">
        <f>B192*Předpoklady!$Y16</f>
        <v>19353.591619886305</v>
      </c>
      <c r="D192" s="11">
        <f>C192*Předpoklady!$Y16</f>
        <v>20002.648007145031</v>
      </c>
      <c r="E192" s="11">
        <f>D192*Předpoklady!$Y16</f>
        <v>20673.471630279939</v>
      </c>
      <c r="F192" s="11">
        <f>E192*Předpoklady!$Y16</f>
        <v>21366.792491440287</v>
      </c>
      <c r="G192" s="11">
        <f>F192*Předpoklady!$Y16</f>
        <v>22083.365074668258</v>
      </c>
      <c r="H192" s="11">
        <f>G192*Předpoklady!$Y16</f>
        <v>22823.96916694185</v>
      </c>
      <c r="I192" s="11">
        <f>H192*Předpoklady!$Y16</f>
        <v>23589.410706752893</v>
      </c>
      <c r="J192" s="11">
        <f>I192*Předpoklady!$Y16</f>
        <v>24380.522661143576</v>
      </c>
      <c r="K192" s="11">
        <f>J192*Předpoklady!$Y16</f>
        <v>25198.165932155942</v>
      </c>
      <c r="L192" s="11">
        <f>K192*Předpoklady!$Y16</f>
        <v>26043.23029368075</v>
      </c>
      <c r="M192" s="11">
        <f>L192*Předpoklady!$Y16</f>
        <v>26916.635359725165</v>
      </c>
      <c r="N192" s="11">
        <f>M192*Předpoklady!$Y16</f>
        <v>27819.331585153031</v>
      </c>
      <c r="O192" s="11">
        <f>N192*Předpoklady!$Y16</f>
        <v>28752.30129998667</v>
      </c>
      <c r="P192" s="11">
        <f>O192*Předpoklady!$Y16</f>
        <v>29716.559778395826</v>
      </c>
      <c r="Q192" s="11">
        <f>P192*Předpoklady!$Y16</f>
        <v>30713.156343536994</v>
      </c>
      <c r="R192" s="11">
        <f>Q192*Předpoklady!$Y16</f>
        <v>31743.175509445471</v>
      </c>
      <c r="S192" s="11">
        <f>R192*Předpoklady!$Y16</f>
        <v>32807.738161222733</v>
      </c>
      <c r="T192" s="11">
        <f>S192*Předpoklady!$Y16</f>
        <v>33908.002774803463</v>
      </c>
      <c r="U192" s="11">
        <f>T192*Předpoklady!$Y16</f>
        <v>35045.166677629582</v>
      </c>
      <c r="V192" s="11">
        <f>U192*Předpoklady!$Y16</f>
        <v>36220.467351603183</v>
      </c>
      <c r="W192" s="11">
        <f>V192*Předpoklady!$Y16</f>
        <v>37435.183779736246</v>
      </c>
      <c r="X192" s="12">
        <f>W192*Předpoklady!$Y16</f>
        <v>38690.637837962611</v>
      </c>
    </row>
    <row r="193" spans="1:24" x14ac:dyDescent="0.2">
      <c r="A193" s="15" t="s">
        <v>12</v>
      </c>
      <c r="B193" s="62">
        <f t="shared" si="66"/>
        <v>12731.352857142856</v>
      </c>
      <c r="C193" s="11">
        <f>B193*Předpoklady!$Y17</f>
        <v>13245.409375736685</v>
      </c>
      <c r="D193" s="11">
        <f>C193*Předpoklady!$Y17</f>
        <v>13780.222062765555</v>
      </c>
      <c r="E193" s="11">
        <f>D193*Předpoklady!$Y17</f>
        <v>14336.628994418605</v>
      </c>
      <c r="F193" s="11">
        <f>E193*Předpoklady!$Y17</f>
        <v>14915.502086063958</v>
      </c>
      <c r="G193" s="11">
        <f>F193*Předpoklady!$Y17</f>
        <v>15517.748458580392</v>
      </c>
      <c r="H193" s="11">
        <f>G193*Předpoklady!$Y17</f>
        <v>16144.311859857669</v>
      </c>
      <c r="I193" s="11">
        <f>H193*Předpoklady!$Y17</f>
        <v>16796.174143693072</v>
      </c>
      <c r="J193" s="11">
        <f>I193*Předpoklady!$Y17</f>
        <v>17474.35680840167</v>
      </c>
      <c r="K193" s="11">
        <f>J193*Předpoklady!$Y17</f>
        <v>18179.922597551373</v>
      </c>
      <c r="L193" s="11">
        <f>K193*Předpoklady!$Y17</f>
        <v>18913.977165331205</v>
      </c>
      <c r="M193" s="11">
        <f>L193*Předpoklady!$Y17</f>
        <v>19677.670809162497</v>
      </c>
      <c r="N193" s="11">
        <f>M193*Předpoklady!$Y17</f>
        <v>20472.200272268085</v>
      </c>
      <c r="O193" s="11">
        <f>N193*Předpoklady!$Y17</f>
        <v>21298.810619024236</v>
      </c>
      <c r="P193" s="11">
        <f>O193*Předpoklady!$Y17</f>
        <v>22158.797186034051</v>
      </c>
      <c r="Q193" s="11">
        <f>P193*Předpoklady!$Y17</f>
        <v>23053.50761197976</v>
      </c>
      <c r="R193" s="11">
        <f>Q193*Předpoklady!$Y17</f>
        <v>23984.343949434802</v>
      </c>
      <c r="S193" s="11">
        <f>R193*Předpoklady!$Y17</f>
        <v>24952.764861944986</v>
      </c>
      <c r="T193" s="11">
        <f>S193*Předpoklady!$Y17</f>
        <v>25960.287909821654</v>
      </c>
      <c r="U193" s="11">
        <f>T193*Předpoklady!$Y17</f>
        <v>27008.491928228796</v>
      </c>
      <c r="V193" s="11">
        <f>U193*Předpoklady!$Y17</f>
        <v>28099.019501290706</v>
      </c>
      <c r="W193" s="11">
        <f>V193*Předpoklady!$Y17</f>
        <v>29233.57953609719</v>
      </c>
      <c r="X193" s="12">
        <f>W193*Předpoklady!$Y17</f>
        <v>30413.949940639919</v>
      </c>
    </row>
    <row r="194" spans="1:24" x14ac:dyDescent="0.2">
      <c r="A194" s="15" t="s">
        <v>13</v>
      </c>
      <c r="B194" s="62">
        <f t="shared" si="66"/>
        <v>11632.923333333332</v>
      </c>
      <c r="C194" s="11">
        <f>B194*Předpoklady!$Y18</f>
        <v>11989.32532453491</v>
      </c>
      <c r="D194" s="11">
        <f>C194*Předpoklady!$Y18</f>
        <v>12356.646529737363</v>
      </c>
      <c r="E194" s="11">
        <f>D194*Předpoklady!$Y18</f>
        <v>12735.221484766364</v>
      </c>
      <c r="F194" s="11">
        <f>E194*Předpoklady!$Y18</f>
        <v>13125.394974740124</v>
      </c>
      <c r="G194" s="11">
        <f>F194*Předpoklady!$Y18</f>
        <v>13527.522348080609</v>
      </c>
      <c r="H194" s="11">
        <f>G194*Předpoklady!$Y18</f>
        <v>13941.96984014521</v>
      </c>
      <c r="I194" s="11">
        <f>H194*Předpoklady!$Y18</f>
        <v>14369.114906773641</v>
      </c>
      <c r="J194" s="11">
        <f>I194*Předpoklady!$Y18</f>
        <v>14809.346568053828</v>
      </c>
      <c r="K194" s="11">
        <f>J194*Předpoklady!$Y18</f>
        <v>15263.065762619881</v>
      </c>
      <c r="L194" s="11">
        <f>K194*Předpoklady!$Y18</f>
        <v>15730.685712804803</v>
      </c>
      <c r="M194" s="11">
        <f>L194*Předpoklady!$Y18</f>
        <v>16212.632300980533</v>
      </c>
      <c r="N194" s="11">
        <f>M194*Předpoklady!$Y18</f>
        <v>16709.344457428037</v>
      </c>
      <c r="O194" s="11">
        <f>N194*Předpoklady!$Y18</f>
        <v>17221.274560090715</v>
      </c>
      <c r="P194" s="11">
        <f>O194*Předpoklady!$Y18</f>
        <v>17748.888846575202</v>
      </c>
      <c r="Q194" s="11">
        <f>P194*Předpoklady!$Y18</f>
        <v>18292.667838774774</v>
      </c>
      <c r="R194" s="11">
        <f>Q194*Předpoklady!$Y18</f>
        <v>18853.106780502094</v>
      </c>
      <c r="S194" s="11">
        <f>R194*Předpoklady!$Y18</f>
        <v>19430.716088529876</v>
      </c>
      <c r="T194" s="11">
        <f>S194*Předpoklady!$Y18</f>
        <v>20026.02181745023</v>
      </c>
      <c r="U194" s="11">
        <f>T194*Předpoklady!$Y18</f>
        <v>20639.566138776067</v>
      </c>
      <c r="V194" s="11">
        <f>U194*Předpoklady!$Y18</f>
        <v>21271.907834720918</v>
      </c>
      <c r="W194" s="11">
        <f>V194*Předpoklady!$Y18</f>
        <v>21923.622807106847</v>
      </c>
      <c r="X194" s="12">
        <f>W194*Předpoklady!$Y18</f>
        <v>22595.304601863958</v>
      </c>
    </row>
    <row r="195" spans="1:24" x14ac:dyDescent="0.2">
      <c r="A195" s="15" t="s">
        <v>14</v>
      </c>
      <c r="B195" s="62">
        <f t="shared" si="66"/>
        <v>11103.616666666667</v>
      </c>
      <c r="C195" s="11">
        <f>B195*Předpoklady!$Y19</f>
        <v>11401.581790004591</v>
      </c>
      <c r="D195" s="11">
        <f>C195*Předpoklady!$Y19</f>
        <v>11707.542795890615</v>
      </c>
      <c r="E195" s="11">
        <f>D195*Předpoklady!$Y19</f>
        <v>12021.714253523329</v>
      </c>
      <c r="F195" s="11">
        <f>E195*Předpoklady!$Y19</f>
        <v>12344.316490057463</v>
      </c>
      <c r="G195" s="11">
        <f>F195*Předpoklady!$Y19</f>
        <v>12675.575745118413</v>
      </c>
      <c r="H195" s="11">
        <f>G195*Předpoklady!$Y19</f>
        <v>13015.724329463159</v>
      </c>
      <c r="I195" s="11">
        <f>H195*Předpoklady!$Y19</f>
        <v>13365.000787898856</v>
      </c>
      <c r="J195" s="11">
        <f>I195*Předpoklady!$Y19</f>
        <v>13723.650066573318</v>
      </c>
      <c r="K195" s="11">
        <f>J195*Předpoklady!$Y19</f>
        <v>14091.923684754755</v>
      </c>
      <c r="L195" s="11">
        <f>K195*Předpoklady!$Y19</f>
        <v>14470.079911221197</v>
      </c>
      <c r="M195" s="11">
        <f>L195*Předpoklady!$Y19</f>
        <v>14858.383945383337</v>
      </c>
      <c r="N195" s="11">
        <f>M195*Předpoklady!$Y19</f>
        <v>15257.108103267785</v>
      </c>
      <c r="O195" s="11">
        <f>N195*Předpoklady!$Y19</f>
        <v>15666.532008491178</v>
      </c>
      <c r="P195" s="11">
        <f>O195*Předpoklady!$Y19</f>
        <v>16086.942788359083</v>
      </c>
      <c r="Q195" s="11">
        <f>P195*Předpoklady!$Y19</f>
        <v>16518.635275227196</v>
      </c>
      <c r="R195" s="11">
        <f>Q195*Předpoklady!$Y19</f>
        <v>16961.912213266056</v>
      </c>
      <c r="S195" s="11">
        <f>R195*Předpoklady!$Y19</f>
        <v>17417.084470774302</v>
      </c>
      <c r="T195" s="11">
        <f>S195*Předpoklady!$Y19</f>
        <v>17884.471258189329</v>
      </c>
      <c r="U195" s="11">
        <f>T195*Předpoklady!$Y19</f>
        <v>18364.400351948265</v>
      </c>
      <c r="V195" s="11">
        <f>U195*Předpoklady!$Y19</f>
        <v>18857.20832435623</v>
      </c>
      <c r="W195" s="11">
        <f>V195*Předpoklady!$Y19</f>
        <v>19363.240779623124</v>
      </c>
      <c r="X195" s="12">
        <f>W195*Předpoklady!$Y19</f>
        <v>19882.852596234436</v>
      </c>
    </row>
    <row r="196" spans="1:24" x14ac:dyDescent="0.2">
      <c r="A196" s="15" t="s">
        <v>15</v>
      </c>
      <c r="B196" s="62">
        <f t="shared" si="66"/>
        <v>8561.5620000000017</v>
      </c>
      <c r="C196" s="11">
        <f>B196*Předpoklady!$Y20</f>
        <v>8882.1249435669997</v>
      </c>
      <c r="D196" s="11">
        <f>C196*Předpoklady!$Y20</f>
        <v>9214.690440031276</v>
      </c>
      <c r="E196" s="11">
        <f>D196*Předpoklady!$Y20</f>
        <v>9559.7078902950361</v>
      </c>
      <c r="F196" s="11">
        <f>E196*Předpoklady!$Y20</f>
        <v>9917.6435217783601</v>
      </c>
      <c r="G196" s="11">
        <f>F196*Předpoklady!$Y20</f>
        <v>10288.981018439534</v>
      </c>
      <c r="H196" s="11">
        <f>G196*Předpoklady!$Y20</f>
        <v>10674.222174384668</v>
      </c>
      <c r="I196" s="11">
        <f>H196*Předpoklady!$Y20</f>
        <v>11073.887571949839</v>
      </c>
      <c r="J196" s="11">
        <f>I196*Předpoklady!$Y20</f>
        <v>11488.517285172056</v>
      </c>
      <c r="K196" s="11">
        <f>J196*Předpoklady!$Y20</f>
        <v>11918.671609599665</v>
      </c>
      <c r="L196" s="11">
        <f>K196*Předpoklady!$Y20</f>
        <v>12364.931819428393</v>
      </c>
      <c r="M196" s="11">
        <f>L196*Předpoklady!$Y20</f>
        <v>12827.900952986171</v>
      </c>
      <c r="N196" s="11">
        <f>M196*Předpoklady!$Y20</f>
        <v>13308.204627628151</v>
      </c>
      <c r="O196" s="11">
        <f>N196*Předpoklady!$Y20</f>
        <v>13806.491885143125</v>
      </c>
      <c r="P196" s="11">
        <f>O196*Předpoklady!$Y20</f>
        <v>14323.436068813739</v>
      </c>
      <c r="Q196" s="11">
        <f>P196*Předpoklady!$Y20</f>
        <v>14859.735733315687</v>
      </c>
      <c r="R196" s="11">
        <f>Q196*Předpoklady!$Y20</f>
        <v>15416.115588685463</v>
      </c>
      <c r="S196" s="11">
        <f>R196*Předpoklady!$Y20</f>
        <v>15993.327479632242</v>
      </c>
      <c r="T196" s="11">
        <f>S196*Předpoklady!$Y20</f>
        <v>16592.151401517272</v>
      </c>
      <c r="U196" s="11">
        <f>T196*Předpoklady!$Y20</f>
        <v>17213.396554373685</v>
      </c>
      <c r="V196" s="11">
        <f>U196*Předpoklady!$Y20</f>
        <v>17857.902436391014</v>
      </c>
      <c r="W196" s="11">
        <f>V196*Předpoklady!$Y20</f>
        <v>18526.539978342091</v>
      </c>
      <c r="X196" s="12">
        <f>W196*Předpoklady!$Y20</f>
        <v>19220.212720485288</v>
      </c>
    </row>
    <row r="197" spans="1:24" x14ac:dyDescent="0.2">
      <c r="A197" s="15" t="s">
        <v>16</v>
      </c>
      <c r="B197" s="62">
        <f t="shared" si="66"/>
        <v>5251.07</v>
      </c>
      <c r="C197" s="11">
        <f>B197*Předpoklady!$Y21</f>
        <v>5440.8744183240005</v>
      </c>
      <c r="D197" s="11">
        <f>C197*Předpoklady!$Y21</f>
        <v>5637.5394797579411</v>
      </c>
      <c r="E197" s="11">
        <f>D197*Předpoklady!$Y21</f>
        <v>5841.3131681174646</v>
      </c>
      <c r="F197" s="11">
        <f>E197*Předpoklady!$Y21</f>
        <v>6052.4524308054233</v>
      </c>
      <c r="G197" s="11">
        <f>F197*Předpoklady!$Y21</f>
        <v>6271.2235028084069</v>
      </c>
      <c r="H197" s="11">
        <f>G197*Předpoklady!$Y21</f>
        <v>6497.9022424044042</v>
      </c>
      <c r="I197" s="11">
        <f>H197*Předpoklady!$Y21</f>
        <v>6732.7744790049037</v>
      </c>
      <c r="J197" s="11">
        <f>I197*Předpoklady!$Y21</f>
        <v>6976.1363735700497</v>
      </c>
      <c r="K197" s="11">
        <f>J197*Předpoklady!$Y21</f>
        <v>7228.2947920513052</v>
      </c>
      <c r="L197" s="11">
        <f>K197*Předpoklady!$Y21</f>
        <v>7489.5676923325245</v>
      </c>
      <c r="M197" s="11">
        <f>L197*Předpoklady!$Y21</f>
        <v>7760.2845251573399</v>
      </c>
      <c r="N197" s="11">
        <f>M197*Předpoklady!$Y21</f>
        <v>8040.7866495484132</v>
      </c>
      <c r="O197" s="11">
        <f>N197*Předpoklady!$Y21</f>
        <v>8331.4277632423709</v>
      </c>
      <c r="P197" s="11">
        <f>O197*Předpoklady!$Y21</f>
        <v>8632.5743486831761</v>
      </c>
      <c r="Q197" s="11">
        <f>P197*Předpoklady!$Y21</f>
        <v>8944.6061351363187</v>
      </c>
      <c r="R197" s="11">
        <f>Q197*Předpoklady!$Y21</f>
        <v>9267.9165775065085</v>
      </c>
      <c r="S197" s="11">
        <f>R197*Předpoklady!$Y21</f>
        <v>9602.9133524626577</v>
      </c>
      <c r="T197" s="11">
        <f>S197*Předpoklady!$Y21</f>
        <v>9950.0188724957079</v>
      </c>
      <c r="U197" s="11">
        <f>T197*Předpoklady!$Y21</f>
        <v>10309.670818557535</v>
      </c>
      <c r="V197" s="11">
        <f>U197*Předpoklady!$Y21</f>
        <v>10682.322691952526</v>
      </c>
      <c r="W197" s="11">
        <f>V197*Předpoklady!$Y21</f>
        <v>11068.444386177764</v>
      </c>
      <c r="X197" s="12">
        <f>W197*Předpoklady!$Y21</f>
        <v>11468.522779432857</v>
      </c>
    </row>
    <row r="198" spans="1:24" x14ac:dyDescent="0.2">
      <c r="A198" s="15" t="s">
        <v>17</v>
      </c>
      <c r="B198" s="62">
        <f t="shared" si="66"/>
        <v>846.78000000000009</v>
      </c>
      <c r="C198" s="11">
        <f>B198*Předpoklady!$Y22</f>
        <v>884.85576891580718</v>
      </c>
      <c r="D198" s="11">
        <f>C198*Předpoklady!$Y22</f>
        <v>924.64362855001809</v>
      </c>
      <c r="E198" s="11">
        <f>D198*Předpoklady!$Y22</f>
        <v>966.22056368091853</v>
      </c>
      <c r="F198" s="11">
        <f>E198*Předpoklady!$Y22</f>
        <v>1009.6670207351895</v>
      </c>
      <c r="G198" s="11">
        <f>F198*Předpoklady!$Y22</f>
        <v>1055.067063442179</v>
      </c>
      <c r="H198" s="11">
        <f>G198*Předpoklady!$Y22</f>
        <v>1102.5085354872244</v>
      </c>
      <c r="I198" s="11">
        <f>H198*Předpoklady!$Y22</f>
        <v>1152.0832304787411</v>
      </c>
      <c r="J198" s="11">
        <f>I198*Předpoklady!$Y22</f>
        <v>1203.8870695579412</v>
      </c>
      <c r="K198" s="11">
        <f>J198*Předpoklady!$Y22</f>
        <v>1258.0202869948391</v>
      </c>
      <c r="L198" s="11">
        <f>K198*Předpoklady!$Y22</f>
        <v>1314.5876241296473</v>
      </c>
      <c r="M198" s="11">
        <f>L198*Předpoklady!$Y22</f>
        <v>1373.6985320348181</v>
      </c>
      <c r="N198" s="11">
        <f>M198*Předpoklady!$Y22</f>
        <v>1435.4673832898563</v>
      </c>
      <c r="O198" s="11">
        <f>N198*Předpoklady!$Y22</f>
        <v>1500.0136932786645</v>
      </c>
      <c r="P198" s="11">
        <f>O198*Předpoklady!$Y22</f>
        <v>1567.4623514376017</v>
      </c>
      <c r="Q198" s="11">
        <f>P198*Předpoklady!$Y22</f>
        <v>1637.9438629016961</v>
      </c>
      <c r="R198" s="11">
        <f>Q198*Předpoklady!$Y22</f>
        <v>1711.594601016566</v>
      </c>
      <c r="S198" s="11">
        <f>R198*Předpoklady!$Y22</f>
        <v>1788.5570712046313</v>
      </c>
      <c r="T198" s="11">
        <f>S198*Předpoklady!$Y22</f>
        <v>1868.9801866961643</v>
      </c>
      <c r="U198" s="11">
        <f>T198*Předpoklady!$Y22</f>
        <v>1953.0195566586874</v>
      </c>
      <c r="V198" s="11">
        <f>U198*Předpoklady!$Y22</f>
        <v>2040.837787282212</v>
      </c>
      <c r="W198" s="11">
        <f>V198*Předpoklady!$Y22</f>
        <v>2132.6047964028867</v>
      </c>
      <c r="X198" s="12">
        <f>W198*Předpoklady!$Y22</f>
        <v>2228.4981422738074</v>
      </c>
    </row>
    <row r="199" spans="1:24" x14ac:dyDescent="0.2">
      <c r="A199" s="15" t="s">
        <v>18</v>
      </c>
      <c r="B199" s="62">
        <f t="shared" si="66"/>
        <v>3777.2</v>
      </c>
      <c r="C199" s="11">
        <f>B199*Předpoklady!$Y23</f>
        <v>3979.0754465472824</v>
      </c>
      <c r="D199" s="11">
        <f>C199*Předpoklady!$Y23</f>
        <v>4191.7402862743447</v>
      </c>
      <c r="E199" s="11">
        <f>D199*Předpoklady!$Y23</f>
        <v>4415.7711668477505</v>
      </c>
      <c r="F199" s="11">
        <f>E199*Předpoklady!$Y23</f>
        <v>4651.7755553254601</v>
      </c>
      <c r="G199" s="11">
        <f>F199*Předpoklady!$Y23</f>
        <v>4900.3933853236231</v>
      </c>
      <c r="H199" s="11">
        <f>G199*Předpoklady!$Y23</f>
        <v>5162.2987922175007</v>
      </c>
      <c r="I199" s="11">
        <f>H199*Předpoklady!$Y23</f>
        <v>5438.201941081581</v>
      </c>
      <c r="J199" s="11">
        <f>I199*Předpoklady!$Y23</f>
        <v>5728.850952325397</v>
      </c>
      <c r="K199" s="11">
        <f>J199*Předpoklady!$Y23</f>
        <v>6035.0339302464799</v>
      </c>
      <c r="L199" s="11">
        <f>K199*Předpoklady!$Y23</f>
        <v>6357.5811000009298</v>
      </c>
      <c r="M199" s="11">
        <f>L199*Předpoklady!$Y23</f>
        <v>6697.3670587860752</v>
      </c>
      <c r="N199" s="11">
        <f>M199*Předpoklady!$Y23</f>
        <v>7055.3131473393678</v>
      </c>
      <c r="O199" s="11">
        <f>N199*Předpoklady!$Y23</f>
        <v>7432.3899481839208</v>
      </c>
      <c r="P199" s="11">
        <f>O199*Předpoklady!$Y23</f>
        <v>7829.6199173947543</v>
      </c>
      <c r="Q199" s="11">
        <f>P199*Předpoklady!$Y23</f>
        <v>8248.0801570218755</v>
      </c>
      <c r="R199" s="11">
        <f>Q199*Předpoklady!$Y23</f>
        <v>8688.9053356877048</v>
      </c>
      <c r="S199" s="11">
        <f>R199*Předpoklady!$Y23</f>
        <v>9153.2907652781469</v>
      </c>
      <c r="T199" s="11">
        <f>S199*Předpoklady!$Y23</f>
        <v>9642.4956420698563</v>
      </c>
      <c r="U199" s="11">
        <f>T199*Předpoklady!$Y23</f>
        <v>10157.846461082108</v>
      </c>
      <c r="V199" s="11">
        <f>U199*Předpoklady!$Y23</f>
        <v>10700.740612911422</v>
      </c>
      <c r="W199" s="11">
        <f>V199*Předpoklady!$Y23</f>
        <v>11272.650172801852</v>
      </c>
      <c r="X199" s="12">
        <f>W199*Předpoklady!$Y23</f>
        <v>11875.125892225147</v>
      </c>
    </row>
    <row r="200" spans="1:24" x14ac:dyDescent="0.2">
      <c r="A200" s="15" t="s">
        <v>19</v>
      </c>
      <c r="B200" s="62">
        <f t="shared" si="66"/>
        <v>783.75</v>
      </c>
      <c r="C200" s="11">
        <f>B200*Předpoklady!$Y24</f>
        <v>825.63813968850809</v>
      </c>
      <c r="D200" s="11">
        <f>C200*Předpoklady!$Y24</f>
        <v>869.76502418921893</v>
      </c>
      <c r="E200" s="11">
        <f>D200*Předpoklady!$Y24</f>
        <v>916.25030499230229</v>
      </c>
      <c r="F200" s="11">
        <f>E200*Předpoklady!$Y24</f>
        <v>965.22002845661575</v>
      </c>
      <c r="G200" s="11">
        <f>F200*Předpoklady!$Y24</f>
        <v>1016.8069775885283</v>
      </c>
      <c r="H200" s="11">
        <f>G200*Předpoklady!$Y24</f>
        <v>1071.1510320873838</v>
      </c>
      <c r="I200" s="11">
        <f>H200*Předpoklady!$Y24</f>
        <v>1128.3995476338794</v>
      </c>
      <c r="J200" s="11">
        <f>I200*Předpoklady!$Y24</f>
        <v>1188.7077554498121</v>
      </c>
      <c r="K200" s="11">
        <f>J200*Předpoklady!$Y24</f>
        <v>1252.2391832126123</v>
      </c>
      <c r="L200" s="11">
        <f>K200*Předpoklady!$Y24</f>
        <v>1319.1660984659879</v>
      </c>
      <c r="M200" s="11">
        <f>L200*Předpoklady!$Y24</f>
        <v>1389.6699757290023</v>
      </c>
      <c r="N200" s="11">
        <f>M200*Předpoklady!$Y24</f>
        <v>1463.9419885701659</v>
      </c>
      <c r="O200" s="11">
        <f>N200*Předpoklady!$Y24</f>
        <v>1542.183527980819</v>
      </c>
      <c r="P200" s="11">
        <f>O200*Předpoklady!$Y24</f>
        <v>1624.6067484533889</v>
      </c>
      <c r="Q200" s="11">
        <f>P200*Předpoklady!$Y24</f>
        <v>1711.4351432452338</v>
      </c>
      <c r="R200" s="11">
        <f>Q200*Předpoklady!$Y24</f>
        <v>1802.9041503879173</v>
      </c>
      <c r="S200" s="11">
        <f>R200*Předpoklady!$Y24</f>
        <v>1899.2617910851293</v>
      </c>
      <c r="T200" s="11">
        <f>S200*Předpoklady!$Y24</f>
        <v>2000.7693422302902</v>
      </c>
      <c r="U200" s="11">
        <f>T200*Předpoklady!$Y24</f>
        <v>2107.7020448673898</v>
      </c>
      <c r="V200" s="11">
        <f>U200*Předpoklady!$Y24</f>
        <v>2220.3498505160778</v>
      </c>
      <c r="W200" s="11">
        <f>V200*Předpoklady!$Y24</f>
        <v>2339.0182073846909</v>
      </c>
      <c r="X200" s="12">
        <f>W200*Předpoklady!$Y24</f>
        <v>2464.0288886030557</v>
      </c>
    </row>
    <row r="201" spans="1:24" x14ac:dyDescent="0.2">
      <c r="A201" s="15" t="s">
        <v>20</v>
      </c>
      <c r="B201" s="62">
        <f t="shared" si="66"/>
        <v>783.75</v>
      </c>
      <c r="C201" s="11">
        <f>B201*Předpoklady!$Y25</f>
        <v>825.63813968850809</v>
      </c>
      <c r="D201" s="11">
        <f>C201*Předpoklady!$Y25</f>
        <v>869.76502418921893</v>
      </c>
      <c r="E201" s="11">
        <f>D201*Předpoklady!$Y25</f>
        <v>916.25030499230229</v>
      </c>
      <c r="F201" s="11">
        <f>E201*Předpoklady!$Y25</f>
        <v>965.22002845661575</v>
      </c>
      <c r="G201" s="11">
        <f>F201*Předpoklady!$Y25</f>
        <v>1016.8069775885283</v>
      </c>
      <c r="H201" s="11">
        <f>G201*Předpoklady!$Y25</f>
        <v>1071.1510320873838</v>
      </c>
      <c r="I201" s="11">
        <f>H201*Předpoklady!$Y25</f>
        <v>1128.3995476338794</v>
      </c>
      <c r="J201" s="11">
        <f>I201*Předpoklady!$Y25</f>
        <v>1188.7077554498121</v>
      </c>
      <c r="K201" s="11">
        <f>J201*Předpoklady!$Y25</f>
        <v>1252.2391832126123</v>
      </c>
      <c r="L201" s="11">
        <f>K201*Předpoklady!$Y25</f>
        <v>1319.1660984659879</v>
      </c>
      <c r="M201" s="11">
        <f>L201*Předpoklady!$Y25</f>
        <v>1389.6699757290023</v>
      </c>
      <c r="N201" s="11">
        <f>M201*Předpoklady!$Y25</f>
        <v>1463.9419885701659</v>
      </c>
      <c r="O201" s="11">
        <f>N201*Předpoklady!$Y25</f>
        <v>1542.183527980819</v>
      </c>
      <c r="P201" s="11">
        <f>O201*Předpoklady!$Y25</f>
        <v>1624.6067484533889</v>
      </c>
      <c r="Q201" s="11">
        <f>P201*Předpoklady!$Y25</f>
        <v>1711.4351432452338</v>
      </c>
      <c r="R201" s="11">
        <f>Q201*Předpoklady!$Y25</f>
        <v>1802.9041503879173</v>
      </c>
      <c r="S201" s="11">
        <f>R201*Předpoklady!$Y25</f>
        <v>1899.2617910851293</v>
      </c>
      <c r="T201" s="11">
        <f>S201*Předpoklady!$Y25</f>
        <v>2000.7693422302902</v>
      </c>
      <c r="U201" s="11">
        <f>T201*Předpoklady!$Y25</f>
        <v>2107.7020448673898</v>
      </c>
      <c r="V201" s="11">
        <f>U201*Předpoklady!$Y25</f>
        <v>2220.3498505160778</v>
      </c>
      <c r="W201" s="11">
        <f>V201*Předpoklady!$Y25</f>
        <v>2339.0182073846909</v>
      </c>
      <c r="X201" s="12">
        <f>W201*Předpoklady!$Y25</f>
        <v>2464.0288886030557</v>
      </c>
    </row>
    <row r="202" spans="1:24" x14ac:dyDescent="0.2">
      <c r="A202" s="15" t="s">
        <v>21</v>
      </c>
      <c r="B202" s="63">
        <f t="shared" si="66"/>
        <v>783.75</v>
      </c>
      <c r="C202" s="48">
        <f>B202*Předpoklady!$Y26</f>
        <v>825.63813968850809</v>
      </c>
      <c r="D202" s="48">
        <f>C202*Předpoklady!$Y26</f>
        <v>869.76502418921893</v>
      </c>
      <c r="E202" s="48">
        <f>D202*Předpoklady!$Y26</f>
        <v>916.25030499230229</v>
      </c>
      <c r="F202" s="48">
        <f>E202*Předpoklady!$Y26</f>
        <v>965.22002845661575</v>
      </c>
      <c r="G202" s="48">
        <f>F202*Předpoklady!$Y26</f>
        <v>1016.8069775885283</v>
      </c>
      <c r="H202" s="48">
        <f>G202*Předpoklady!$Y26</f>
        <v>1071.1510320873838</v>
      </c>
      <c r="I202" s="48">
        <f>H202*Předpoklady!$Y26</f>
        <v>1128.3995476338794</v>
      </c>
      <c r="J202" s="48">
        <f>I202*Předpoklady!$Y26</f>
        <v>1188.7077554498121</v>
      </c>
      <c r="K202" s="48">
        <f>J202*Předpoklady!$Y26</f>
        <v>1252.2391832126123</v>
      </c>
      <c r="L202" s="48">
        <f>K202*Předpoklady!$Y26</f>
        <v>1319.1660984659879</v>
      </c>
      <c r="M202" s="48">
        <f>L202*Předpoklady!$Y26</f>
        <v>1389.6699757290023</v>
      </c>
      <c r="N202" s="48">
        <f>M202*Předpoklady!$Y26</f>
        <v>1463.9419885701659</v>
      </c>
      <c r="O202" s="48">
        <f>N202*Předpoklady!$Y26</f>
        <v>1542.183527980819</v>
      </c>
      <c r="P202" s="48">
        <f>O202*Předpoklady!$Y26</f>
        <v>1624.6067484533889</v>
      </c>
      <c r="Q202" s="48">
        <f>P202*Předpoklady!$Y26</f>
        <v>1711.4351432452338</v>
      </c>
      <c r="R202" s="48">
        <f>Q202*Předpoklady!$Y26</f>
        <v>1802.9041503879173</v>
      </c>
      <c r="S202" s="48">
        <f>R202*Předpoklady!$Y26</f>
        <v>1899.2617910851293</v>
      </c>
      <c r="T202" s="48">
        <f>S202*Předpoklady!$Y26</f>
        <v>2000.7693422302902</v>
      </c>
      <c r="U202" s="48">
        <f>T202*Předpoklady!$Y26</f>
        <v>2107.7020448673898</v>
      </c>
      <c r="V202" s="48">
        <f>U202*Předpoklady!$Y26</f>
        <v>2220.3498505160778</v>
      </c>
      <c r="W202" s="48">
        <f>V202*Předpoklady!$Y26</f>
        <v>2339.0182073846909</v>
      </c>
      <c r="X202" s="64">
        <f>W202*Předpoklady!$Y26</f>
        <v>2464.0288886030557</v>
      </c>
    </row>
    <row r="203" spans="1:24" x14ac:dyDescent="0.2">
      <c r="A203" s="16" t="s">
        <v>24</v>
      </c>
      <c r="B203" s="65" t="s">
        <v>59</v>
      </c>
      <c r="C203" s="65" t="s">
        <v>59</v>
      </c>
      <c r="D203" s="65" t="s">
        <v>59</v>
      </c>
      <c r="E203" s="65" t="s">
        <v>59</v>
      </c>
      <c r="F203" s="65" t="s">
        <v>59</v>
      </c>
      <c r="G203" s="65" t="s">
        <v>59</v>
      </c>
      <c r="H203" s="65" t="s">
        <v>59</v>
      </c>
      <c r="I203" s="65" t="s">
        <v>59</v>
      </c>
      <c r="J203" s="65" t="s">
        <v>59</v>
      </c>
      <c r="K203" s="65" t="s">
        <v>59</v>
      </c>
      <c r="L203" s="65" t="s">
        <v>59</v>
      </c>
      <c r="M203" s="65" t="s">
        <v>59</v>
      </c>
      <c r="N203" s="65" t="s">
        <v>59</v>
      </c>
      <c r="O203" s="65" t="s">
        <v>59</v>
      </c>
      <c r="P203" s="65" t="s">
        <v>59</v>
      </c>
      <c r="Q203" s="65" t="s">
        <v>59</v>
      </c>
      <c r="R203" s="65" t="s">
        <v>59</v>
      </c>
      <c r="S203" s="65" t="s">
        <v>59</v>
      </c>
      <c r="T203" s="65" t="s">
        <v>59</v>
      </c>
      <c r="U203" s="65" t="s">
        <v>59</v>
      </c>
      <c r="V203" s="65" t="s">
        <v>59</v>
      </c>
      <c r="W203" s="65" t="s">
        <v>59</v>
      </c>
      <c r="X203" s="65" t="s">
        <v>59</v>
      </c>
    </row>
    <row r="204" spans="1:24" x14ac:dyDescent="0.2">
      <c r="A204" s="14" t="s">
        <v>24</v>
      </c>
      <c r="B204" s="66" t="s">
        <v>59</v>
      </c>
      <c r="C204" s="66" t="s">
        <v>59</v>
      </c>
      <c r="D204" s="66" t="s">
        <v>59</v>
      </c>
      <c r="E204" s="66" t="s">
        <v>59</v>
      </c>
      <c r="F204" s="66" t="s">
        <v>59</v>
      </c>
      <c r="G204" s="66" t="s">
        <v>59</v>
      </c>
      <c r="H204" s="66" t="s">
        <v>59</v>
      </c>
      <c r="I204" s="66" t="s">
        <v>59</v>
      </c>
      <c r="J204" s="66" t="s">
        <v>59</v>
      </c>
      <c r="K204" s="66" t="s">
        <v>59</v>
      </c>
      <c r="L204" s="66" t="s">
        <v>59</v>
      </c>
      <c r="M204" s="66" t="s">
        <v>59</v>
      </c>
      <c r="N204" s="66" t="s">
        <v>59</v>
      </c>
      <c r="O204" s="66" t="s">
        <v>59</v>
      </c>
      <c r="P204" s="66" t="s">
        <v>59</v>
      </c>
      <c r="Q204" s="66" t="s">
        <v>59</v>
      </c>
      <c r="R204" s="66" t="s">
        <v>59</v>
      </c>
      <c r="S204" s="66" t="s">
        <v>59</v>
      </c>
      <c r="T204" s="66" t="s">
        <v>59</v>
      </c>
      <c r="U204" s="66" t="s">
        <v>59</v>
      </c>
      <c r="V204" s="66" t="s">
        <v>59</v>
      </c>
      <c r="W204" s="66" t="s">
        <v>59</v>
      </c>
      <c r="X204" s="66" t="s">
        <v>59</v>
      </c>
    </row>
    <row r="206" spans="1:24" ht="14.25" x14ac:dyDescent="0.2">
      <c r="A206" s="5" t="s">
        <v>46</v>
      </c>
    </row>
    <row r="207" spans="1:24" x14ac:dyDescent="0.2">
      <c r="A207" s="6" t="s">
        <v>22</v>
      </c>
      <c r="B207" s="7">
        <v>2018</v>
      </c>
      <c r="C207" s="7">
        <v>2019</v>
      </c>
      <c r="D207" s="7">
        <v>2020</v>
      </c>
      <c r="E207" s="7">
        <v>2021</v>
      </c>
      <c r="F207" s="7">
        <v>2022</v>
      </c>
      <c r="G207" s="7">
        <v>2023</v>
      </c>
      <c r="H207" s="7">
        <v>2024</v>
      </c>
      <c r="I207" s="7">
        <v>2025</v>
      </c>
      <c r="J207" s="7">
        <v>2026</v>
      </c>
      <c r="K207" s="7">
        <v>2027</v>
      </c>
      <c r="L207" s="7">
        <v>2028</v>
      </c>
      <c r="M207" s="7">
        <v>2029</v>
      </c>
      <c r="N207" s="7">
        <v>2030</v>
      </c>
      <c r="O207" s="7">
        <v>2031</v>
      </c>
      <c r="P207" s="7">
        <v>2032</v>
      </c>
      <c r="Q207" s="7">
        <v>2033</v>
      </c>
      <c r="R207" s="7">
        <v>2034</v>
      </c>
      <c r="S207" s="7">
        <v>2035</v>
      </c>
      <c r="T207" s="7">
        <v>2036</v>
      </c>
      <c r="U207" s="7">
        <v>2037</v>
      </c>
      <c r="V207" s="7">
        <v>2038</v>
      </c>
      <c r="W207" s="7">
        <v>2039</v>
      </c>
      <c r="X207" s="7">
        <v>2040</v>
      </c>
    </row>
    <row r="208" spans="1:24" x14ac:dyDescent="0.2">
      <c r="A208" s="14" t="s">
        <v>23</v>
      </c>
      <c r="B208" s="2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15" t="s">
        <v>1</v>
      </c>
      <c r="B209" s="59">
        <f>B158*B107</f>
        <v>0</v>
      </c>
      <c r="C209" s="60">
        <f>C158*C107*Předpoklady!C$68</f>
        <v>0</v>
      </c>
      <c r="D209" s="60">
        <f>D158*D107*Předpoklady!D$68</f>
        <v>0</v>
      </c>
      <c r="E209" s="60">
        <f>E158*E107*Předpoklady!E$68</f>
        <v>0</v>
      </c>
      <c r="F209" s="60">
        <f>F158*F107*Předpoklady!F$68</f>
        <v>0</v>
      </c>
      <c r="G209" s="60">
        <f>G158*G107*Předpoklady!G$68</f>
        <v>0</v>
      </c>
      <c r="H209" s="60">
        <f>H158*H107*Předpoklady!H$68</f>
        <v>0</v>
      </c>
      <c r="I209" s="60">
        <f>I158*I107*Předpoklady!I$68</f>
        <v>0</v>
      </c>
      <c r="J209" s="60">
        <f>J158*J107*Předpoklady!J$68</f>
        <v>0</v>
      </c>
      <c r="K209" s="60">
        <f>K158*K107*Předpoklady!K$68</f>
        <v>0</v>
      </c>
      <c r="L209" s="60">
        <f>L158*L107*Předpoklady!L$68</f>
        <v>0</v>
      </c>
      <c r="M209" s="60">
        <f>M158*M107*Předpoklady!M$68</f>
        <v>0</v>
      </c>
      <c r="N209" s="60">
        <f>N158*N107*Předpoklady!N$68</f>
        <v>0</v>
      </c>
      <c r="O209" s="60">
        <f>O158*O107*Předpoklady!O$68</f>
        <v>0</v>
      </c>
      <c r="P209" s="60">
        <f>P158*P107*Předpoklady!P$68</f>
        <v>0</v>
      </c>
      <c r="Q209" s="60">
        <f>Q158*Q107*Předpoklady!Q$68</f>
        <v>0</v>
      </c>
      <c r="R209" s="60">
        <f>R158*R107*Předpoklady!R$68</f>
        <v>0</v>
      </c>
      <c r="S209" s="60">
        <f>S158*S107*Předpoklady!S$68</f>
        <v>0</v>
      </c>
      <c r="T209" s="60">
        <f>T158*T107*Předpoklady!T$68</f>
        <v>0</v>
      </c>
      <c r="U209" s="60">
        <f>U158*U107*Předpoklady!U$68</f>
        <v>0</v>
      </c>
      <c r="V209" s="60">
        <f>V158*V107*Předpoklady!V$68</f>
        <v>0</v>
      </c>
      <c r="W209" s="60">
        <f>W158*W107*Předpoklady!W$68</f>
        <v>0</v>
      </c>
      <c r="X209" s="61">
        <f>X158*X107*Předpoklady!X$68</f>
        <v>0</v>
      </c>
    </row>
    <row r="210" spans="1:24" x14ac:dyDescent="0.2">
      <c r="A210" s="15" t="s">
        <v>2</v>
      </c>
      <c r="B210" s="62">
        <f t="shared" ref="B210:B229" si="67">B159*B108</f>
        <v>0</v>
      </c>
      <c r="C210" s="11">
        <f>C159*C108*Předpoklady!C$68</f>
        <v>0</v>
      </c>
      <c r="D210" s="11">
        <f>D159*D108*Předpoklady!D$68</f>
        <v>0</v>
      </c>
      <c r="E210" s="11">
        <f>E159*E108*Předpoklady!E$68</f>
        <v>0</v>
      </c>
      <c r="F210" s="11">
        <f>F159*F108*Předpoklady!F$68</f>
        <v>0</v>
      </c>
      <c r="G210" s="11">
        <f>G159*G108*Předpoklady!G$68</f>
        <v>0</v>
      </c>
      <c r="H210" s="11">
        <f>H159*H108*Předpoklady!H$68</f>
        <v>0</v>
      </c>
      <c r="I210" s="11">
        <f>I159*I108*Předpoklady!I$68</f>
        <v>0</v>
      </c>
      <c r="J210" s="11">
        <f>J159*J108*Předpoklady!J$68</f>
        <v>0</v>
      </c>
      <c r="K210" s="11">
        <f>K159*K108*Předpoklady!K$68</f>
        <v>0</v>
      </c>
      <c r="L210" s="11">
        <f>L159*L108*Předpoklady!L$68</f>
        <v>0</v>
      </c>
      <c r="M210" s="11">
        <f>M159*M108*Předpoklady!M$68</f>
        <v>0</v>
      </c>
      <c r="N210" s="11">
        <f>N159*N108*Předpoklady!N$68</f>
        <v>0</v>
      </c>
      <c r="O210" s="11">
        <f>O159*O108*Předpoklady!O$68</f>
        <v>0</v>
      </c>
      <c r="P210" s="11">
        <f>P159*P108*Předpoklady!P$68</f>
        <v>0</v>
      </c>
      <c r="Q210" s="11">
        <f>Q159*Q108*Předpoklady!Q$68</f>
        <v>0</v>
      </c>
      <c r="R210" s="11">
        <f>R159*R108*Předpoklady!R$68</f>
        <v>0</v>
      </c>
      <c r="S210" s="11">
        <f>S159*S108*Předpoklady!S$68</f>
        <v>0</v>
      </c>
      <c r="T210" s="11">
        <f>T159*T108*Předpoklady!T$68</f>
        <v>0</v>
      </c>
      <c r="U210" s="11">
        <f>U159*U108*Předpoklady!U$68</f>
        <v>0</v>
      </c>
      <c r="V210" s="11">
        <f>V159*V108*Předpoklady!V$68</f>
        <v>0</v>
      </c>
      <c r="W210" s="11">
        <f>W159*W108*Předpoklady!W$68</f>
        <v>0</v>
      </c>
      <c r="X210" s="12">
        <f>X159*X108*Předpoklady!X$68</f>
        <v>0</v>
      </c>
    </row>
    <row r="211" spans="1:24" x14ac:dyDescent="0.2">
      <c r="A211" s="15" t="s">
        <v>3</v>
      </c>
      <c r="B211" s="62">
        <f t="shared" si="67"/>
        <v>0</v>
      </c>
      <c r="C211" s="11">
        <f>C160*C109*Předpoklady!C$68</f>
        <v>0</v>
      </c>
      <c r="D211" s="11">
        <f>D160*D109*Předpoklady!D$68</f>
        <v>0</v>
      </c>
      <c r="E211" s="11">
        <f>E160*E109*Předpoklady!E$68</f>
        <v>0</v>
      </c>
      <c r="F211" s="11">
        <f>F160*F109*Předpoklady!F$68</f>
        <v>0</v>
      </c>
      <c r="G211" s="11">
        <f>G160*G109*Předpoklady!G$68</f>
        <v>0</v>
      </c>
      <c r="H211" s="11">
        <f>H160*H109*Předpoklady!H$68</f>
        <v>0</v>
      </c>
      <c r="I211" s="11">
        <f>I160*I109*Předpoklady!I$68</f>
        <v>0</v>
      </c>
      <c r="J211" s="11">
        <f>J160*J109*Předpoklady!J$68</f>
        <v>0</v>
      </c>
      <c r="K211" s="11">
        <f>K160*K109*Předpoklady!K$68</f>
        <v>0</v>
      </c>
      <c r="L211" s="11">
        <f>L160*L109*Předpoklady!L$68</f>
        <v>0</v>
      </c>
      <c r="M211" s="11">
        <f>M160*M109*Předpoklady!M$68</f>
        <v>0</v>
      </c>
      <c r="N211" s="11">
        <f>N160*N109*Předpoklady!N$68</f>
        <v>0</v>
      </c>
      <c r="O211" s="11">
        <f>O160*O109*Předpoklady!O$68</f>
        <v>0</v>
      </c>
      <c r="P211" s="11">
        <f>P160*P109*Předpoklady!P$68</f>
        <v>0</v>
      </c>
      <c r="Q211" s="11">
        <f>Q160*Q109*Předpoklady!Q$68</f>
        <v>0</v>
      </c>
      <c r="R211" s="11">
        <f>R160*R109*Předpoklady!R$68</f>
        <v>0</v>
      </c>
      <c r="S211" s="11">
        <f>S160*S109*Předpoklady!S$68</f>
        <v>0</v>
      </c>
      <c r="T211" s="11">
        <f>T160*T109*Předpoklady!T$68</f>
        <v>0</v>
      </c>
      <c r="U211" s="11">
        <f>U160*U109*Předpoklady!U$68</f>
        <v>0</v>
      </c>
      <c r="V211" s="11">
        <f>V160*V109*Předpoklady!V$68</f>
        <v>0</v>
      </c>
      <c r="W211" s="11">
        <f>W160*W109*Předpoklady!W$68</f>
        <v>0</v>
      </c>
      <c r="X211" s="12">
        <f>X160*X109*Předpoklady!X$68</f>
        <v>0</v>
      </c>
    </row>
    <row r="212" spans="1:24" x14ac:dyDescent="0.2">
      <c r="A212" s="15" t="s">
        <v>4</v>
      </c>
      <c r="B212" s="62">
        <f t="shared" si="67"/>
        <v>8957.7076771905849</v>
      </c>
      <c r="C212" s="11">
        <f>C161*C110*Předpoklady!C$68</f>
        <v>12228.935068424944</v>
      </c>
      <c r="D212" s="11">
        <f>D161*D110*Předpoklady!D$68</f>
        <v>16789.336412271656</v>
      </c>
      <c r="E212" s="11">
        <f>E161*E110*Předpoklady!E$68</f>
        <v>23200.508636288298</v>
      </c>
      <c r="F212" s="11">
        <f>F161*F110*Předpoklady!F$68</f>
        <v>32453.843390223024</v>
      </c>
      <c r="G212" s="11">
        <f>G161*G110*Předpoklady!G$68</f>
        <v>45762.464033887154</v>
      </c>
      <c r="H212" s="11">
        <f>H161*H110*Předpoklady!H$68</f>
        <v>64287.285362475515</v>
      </c>
      <c r="I212" s="11">
        <f>I161*I110*Předpoklady!I$68</f>
        <v>76655.003250702619</v>
      </c>
      <c r="J212" s="11">
        <f>J161*J110*Předpoklady!J$68</f>
        <v>89734.822727005652</v>
      </c>
      <c r="K212" s="11">
        <f>K161*K110*Předpoklady!K$68</f>
        <v>102922.82663761673</v>
      </c>
      <c r="L212" s="11">
        <f>L161*L110*Předpoklady!L$68</f>
        <v>116790.79808154672</v>
      </c>
      <c r="M212" s="11">
        <f>M161*M110*Předpoklady!M$68</f>
        <v>132670.70191008391</v>
      </c>
      <c r="N212" s="11">
        <f>N161*N110*Předpoklady!N$68</f>
        <v>137870.34288534554</v>
      </c>
      <c r="O212" s="11">
        <f>O161*O110*Předpoklady!O$68</f>
        <v>145020.65688875585</v>
      </c>
      <c r="P212" s="11">
        <f>P161*P110*Předpoklady!P$68</f>
        <v>154343.61031116999</v>
      </c>
      <c r="Q212" s="11">
        <f>Q161*Q110*Předpoklady!Q$68</f>
        <v>164351.48705718335</v>
      </c>
      <c r="R212" s="11">
        <f>R161*R110*Předpoklady!R$68</f>
        <v>174213.12487756988</v>
      </c>
      <c r="S212" s="11">
        <f>S161*S110*Předpoklady!S$68</f>
        <v>183354.61809360835</v>
      </c>
      <c r="T212" s="11">
        <f>T161*T110*Předpoklady!T$68</f>
        <v>191735.53002931346</v>
      </c>
      <c r="U212" s="11">
        <f>U161*U110*Předpoklady!U$68</f>
        <v>199137.27858737853</v>
      </c>
      <c r="V212" s="11">
        <f>V161*V110*Předpoklady!V$68</f>
        <v>205905.50735676731</v>
      </c>
      <c r="W212" s="11">
        <f>W161*W110*Předpoklady!W$68</f>
        <v>212654.74761311561</v>
      </c>
      <c r="X212" s="12">
        <f>X161*X110*Předpoklady!X$68</f>
        <v>219456.70078677085</v>
      </c>
    </row>
    <row r="213" spans="1:24" x14ac:dyDescent="0.2">
      <c r="A213" s="15" t="s">
        <v>5</v>
      </c>
      <c r="B213" s="62">
        <f t="shared" si="67"/>
        <v>56930.09718823999</v>
      </c>
      <c r="C213" s="11">
        <f>C162*C111*Předpoklady!C$68</f>
        <v>73143.812859579033</v>
      </c>
      <c r="D213" s="11">
        <f>D162*D111*Předpoklady!D$68</f>
        <v>95959.134224127032</v>
      </c>
      <c r="E213" s="11">
        <f>E162*E111*Předpoklady!E$68</f>
        <v>127830.32569941903</v>
      </c>
      <c r="F213" s="11">
        <f>F162*F111*Předpoklady!F$68</f>
        <v>171462.87160026512</v>
      </c>
      <c r="G213" s="11">
        <f>G162*G111*Předpoklady!G$68</f>
        <v>230661.60314253232</v>
      </c>
      <c r="H213" s="11">
        <f>H162*H111*Předpoklady!H$68</f>
        <v>312510.24753924011</v>
      </c>
      <c r="I213" s="11">
        <f>I162*I111*Předpoklady!I$68</f>
        <v>366216.74864110659</v>
      </c>
      <c r="J213" s="11">
        <f>J162*J111*Předpoklady!J$68</f>
        <v>432993.97510544967</v>
      </c>
      <c r="K213" s="11">
        <f>K162*K111*Předpoklady!K$68</f>
        <v>518426.5106915044</v>
      </c>
      <c r="L213" s="11">
        <f>L162*L111*Předpoklady!L$68</f>
        <v>626539.8685645432</v>
      </c>
      <c r="M213" s="11">
        <f>M162*M111*Předpoklady!M$68</f>
        <v>755697.35757764208</v>
      </c>
      <c r="N213" s="11">
        <f>N162*N111*Předpoklady!N$68</f>
        <v>820446.54754371173</v>
      </c>
      <c r="O213" s="11">
        <f>O162*O111*Předpoklady!O$68</f>
        <v>874811.36575982173</v>
      </c>
      <c r="P213" s="11">
        <f>P162*P111*Předpoklady!P$68</f>
        <v>913903.38116100628</v>
      </c>
      <c r="Q213" s="11">
        <f>Q162*Q111*Předpoklady!Q$68</f>
        <v>943342.4726644475</v>
      </c>
      <c r="R213" s="11">
        <f>R162*R111*Předpoklady!R$68</f>
        <v>972797.6881550086</v>
      </c>
      <c r="S213" s="11">
        <f>S162*S111*Předpoklady!S$68</f>
        <v>1007364.8829815526</v>
      </c>
      <c r="T213" s="11">
        <f>T162*T111*Předpoklady!T$68</f>
        <v>1054021.6917394148</v>
      </c>
      <c r="U213" s="11">
        <f>U162*U111*Předpoklady!U$68</f>
        <v>1114895.8989846318</v>
      </c>
      <c r="V213" s="11">
        <f>V162*V111*Předpoklady!V$68</f>
        <v>1179822.7789458062</v>
      </c>
      <c r="W213" s="11">
        <f>W162*W111*Předpoklady!W$68</f>
        <v>1243326.2911992038</v>
      </c>
      <c r="X213" s="12">
        <f>X162*X111*Předpoklady!X$68</f>
        <v>1301634.2041965595</v>
      </c>
    </row>
    <row r="214" spans="1:24" x14ac:dyDescent="0.2">
      <c r="A214" s="15" t="s">
        <v>6</v>
      </c>
      <c r="B214" s="62">
        <f t="shared" si="67"/>
        <v>251334.12124838258</v>
      </c>
      <c r="C214" s="11">
        <f>C163*C112*Předpoklady!C$68</f>
        <v>332811.4806681932</v>
      </c>
      <c r="D214" s="11">
        <f>D163*D112*Předpoklady!D$68</f>
        <v>431979.2148110714</v>
      </c>
      <c r="E214" s="11">
        <f>E163*E112*Předpoklady!E$68</f>
        <v>551364.43863440061</v>
      </c>
      <c r="F214" s="11">
        <f>F163*F112*Předpoklady!F$68</f>
        <v>702756.23124699574</v>
      </c>
      <c r="G214" s="11">
        <f>G163*G112*Předpoklady!G$68</f>
        <v>899185.67950255715</v>
      </c>
      <c r="H214" s="11">
        <f>H163*H112*Předpoklady!H$68</f>
        <v>1161895.3449295962</v>
      </c>
      <c r="I214" s="11">
        <f>I163*I112*Předpoklady!I$68</f>
        <v>1317772.2278411041</v>
      </c>
      <c r="J214" s="11">
        <f>J163*J112*Předpoklady!J$68</f>
        <v>1520427.5619676847</v>
      </c>
      <c r="K214" s="11">
        <f>K163*K112*Předpoklady!K$68</f>
        <v>1766951.8189272499</v>
      </c>
      <c r="L214" s="11">
        <f>L163*L112*Předpoklady!L$68</f>
        <v>2062248.6455678628</v>
      </c>
      <c r="M214" s="11">
        <f>M163*M112*Předpoklady!M$68</f>
        <v>2426959.38884125</v>
      </c>
      <c r="N214" s="11">
        <f>N163*N112*Předpoklady!N$68</f>
        <v>2617806.7523098853</v>
      </c>
      <c r="O214" s="11">
        <f>O163*O112*Předpoklady!O$68</f>
        <v>2847240.6539916783</v>
      </c>
      <c r="P214" s="11">
        <f>P163*P112*Předpoklady!P$68</f>
        <v>3132339.5415527471</v>
      </c>
      <c r="Q214" s="11">
        <f>Q163*Q112*Předpoklady!Q$68</f>
        <v>3471594.2192667127</v>
      </c>
      <c r="R214" s="11">
        <f>R163*R112*Předpoklady!R$68</f>
        <v>3833144.0828056228</v>
      </c>
      <c r="S214" s="11">
        <f>S163*S112*Předpoklady!S$68</f>
        <v>4184865.2779948823</v>
      </c>
      <c r="T214" s="11">
        <f>T163*T112*Předpoklady!T$68</f>
        <v>4484554.607249693</v>
      </c>
      <c r="U214" s="11">
        <f>U163*U112*Předpoklady!U$68</f>
        <v>4710147.4673624169</v>
      </c>
      <c r="V214" s="11">
        <f>V163*V112*Předpoklady!V$68</f>
        <v>4890317.7677592384</v>
      </c>
      <c r="W214" s="11">
        <f>W163*W112*Předpoklady!W$68</f>
        <v>5074023.6794388592</v>
      </c>
      <c r="X214" s="12">
        <f>X163*X112*Předpoklady!X$68</f>
        <v>5287412.7484301357</v>
      </c>
    </row>
    <row r="215" spans="1:24" x14ac:dyDescent="0.2">
      <c r="A215" s="15" t="s">
        <v>7</v>
      </c>
      <c r="B215" s="62">
        <f t="shared" si="67"/>
        <v>459086.57843684393</v>
      </c>
      <c r="C215" s="11">
        <f>C164*C113*Předpoklady!C$68</f>
        <v>613756.05040448031</v>
      </c>
      <c r="D215" s="11">
        <f>D164*D113*Předpoklady!D$68</f>
        <v>816911.71057669539</v>
      </c>
      <c r="E215" s="11">
        <f>E164*E113*Předpoklady!E$68</f>
        <v>1088963.2589688771</v>
      </c>
      <c r="F215" s="11">
        <f>F164*F113*Předpoklady!F$68</f>
        <v>1448238.2369522913</v>
      </c>
      <c r="G215" s="11">
        <f>G164*G113*Předpoklady!G$68</f>
        <v>1916124.1395192856</v>
      </c>
      <c r="H215" s="11">
        <f>H164*H113*Předpoklady!H$68</f>
        <v>2516495.0735463826</v>
      </c>
      <c r="I215" s="11">
        <f>I164*I113*Předpoklady!I$68</f>
        <v>2792355.0872362428</v>
      </c>
      <c r="J215" s="11">
        <f>J164*J113*Předpoklady!J$68</f>
        <v>3054671.271109751</v>
      </c>
      <c r="K215" s="11">
        <f>K164*K113*Předpoklady!K$68</f>
        <v>3339918.2063143053</v>
      </c>
      <c r="L215" s="11">
        <f>L164*L113*Předpoklady!L$68</f>
        <v>3671330.0963851898</v>
      </c>
      <c r="M215" s="11">
        <f>M164*M113*Předpoklady!M$68</f>
        <v>4080481.0808760142</v>
      </c>
      <c r="N215" s="11">
        <f>N164*N113*Předpoklady!N$68</f>
        <v>4215498.9521499621</v>
      </c>
      <c r="O215" s="11">
        <f>O164*O113*Předpoklady!O$68</f>
        <v>4425963.7946125809</v>
      </c>
      <c r="P215" s="11">
        <f>P164*P113*Předpoklady!P$68</f>
        <v>4676230.7800739771</v>
      </c>
      <c r="Q215" s="11">
        <f>Q164*Q113*Předpoklady!Q$68</f>
        <v>4953009.5445630923</v>
      </c>
      <c r="R215" s="11">
        <f>R164*R113*Předpoklady!R$68</f>
        <v>5277376.6324148811</v>
      </c>
      <c r="S215" s="11">
        <f>S164*S113*Předpoklady!S$68</f>
        <v>5656217.5659629535</v>
      </c>
      <c r="T215" s="11">
        <f>T164*T113*Předpoklady!T$68</f>
        <v>6102118.8672117507</v>
      </c>
      <c r="U215" s="11">
        <f>U164*U113*Předpoklady!U$68</f>
        <v>6652181.9760225527</v>
      </c>
      <c r="V215" s="11">
        <f>V164*V113*Předpoklady!V$68</f>
        <v>7303580.0849966053</v>
      </c>
      <c r="W215" s="11">
        <f>W164*W113*Předpoklady!W$68</f>
        <v>7992526.144110837</v>
      </c>
      <c r="X215" s="12">
        <f>X164*X113*Předpoklady!X$68</f>
        <v>8655534.4951095432</v>
      </c>
    </row>
    <row r="216" spans="1:24" x14ac:dyDescent="0.2">
      <c r="A216" s="15" t="s">
        <v>8</v>
      </c>
      <c r="B216" s="62">
        <f t="shared" si="67"/>
        <v>932327.79729247629</v>
      </c>
      <c r="C216" s="11">
        <f>C165*C114*Předpoklady!C$68</f>
        <v>1207923.4125859931</v>
      </c>
      <c r="D216" s="11">
        <f>D165*D114*Předpoklady!D$68</f>
        <v>1581387.0838487488</v>
      </c>
      <c r="E216" s="11">
        <f>E165*E114*Předpoklady!E$68</f>
        <v>2095844.9458568643</v>
      </c>
      <c r="F216" s="11">
        <f>F165*F114*Předpoklady!F$68</f>
        <v>2786777.3235864537</v>
      </c>
      <c r="G216" s="11">
        <f>G165*G114*Předpoklady!G$68</f>
        <v>3708437.4737854581</v>
      </c>
      <c r="H216" s="11">
        <f>H165*H114*Předpoklady!H$68</f>
        <v>4931759.3717139484</v>
      </c>
      <c r="I216" s="11">
        <f>I165*I114*Předpoklady!I$68</f>
        <v>5621028.6138860853</v>
      </c>
      <c r="J216" s="11">
        <f>J165*J114*Předpoklady!J$68</f>
        <v>6428160.7827989012</v>
      </c>
      <c r="K216" s="11">
        <f>K165*K114*Předpoklady!K$68</f>
        <v>7339796.1452086112</v>
      </c>
      <c r="L216" s="11">
        <f>L165*L114*Předpoklady!L$68</f>
        <v>8351230.3204959286</v>
      </c>
      <c r="M216" s="11">
        <f>M165*M114*Předpoklady!M$68</f>
        <v>9448545.0394495614</v>
      </c>
      <c r="N216" s="11">
        <f>N165*N114*Předpoklady!N$68</f>
        <v>9578305.8460782431</v>
      </c>
      <c r="O216" s="11">
        <f>O165*O114*Předpoklady!O$68</f>
        <v>9574750.3700039629</v>
      </c>
      <c r="P216" s="11">
        <f>P165*P114*Předpoklady!P$68</f>
        <v>9561442.860502772</v>
      </c>
      <c r="Q216" s="11">
        <f>Q165*Q114*Předpoklady!Q$68</f>
        <v>9583003.0489372928</v>
      </c>
      <c r="R216" s="11">
        <f>R165*R114*Předpoklady!R$68</f>
        <v>9689257.3097959608</v>
      </c>
      <c r="S216" s="11">
        <f>S165*S114*Předpoklady!S$68</f>
        <v>9991143.072286278</v>
      </c>
      <c r="T216" s="11">
        <f>T165*T114*Předpoklady!T$68</f>
        <v>10450534.186775023</v>
      </c>
      <c r="U216" s="11">
        <f>U165*U114*Předpoklady!U$68</f>
        <v>10992071.664810685</v>
      </c>
      <c r="V216" s="11">
        <f>V165*V114*Předpoklady!V$68</f>
        <v>11589122.792954443</v>
      </c>
      <c r="W216" s="11">
        <f>W165*W114*Předpoklady!W$68</f>
        <v>12292233.414667765</v>
      </c>
      <c r="X216" s="12">
        <f>X165*X114*Předpoklady!X$68</f>
        <v>13117334.428428905</v>
      </c>
    </row>
    <row r="217" spans="1:24" x14ac:dyDescent="0.2">
      <c r="A217" s="15" t="s">
        <v>9</v>
      </c>
      <c r="B217" s="62">
        <f t="shared" si="67"/>
        <v>669616.41689284297</v>
      </c>
      <c r="C217" s="11">
        <f>C166*C115*Předpoklady!C$68</f>
        <v>891483.71935261949</v>
      </c>
      <c r="D217" s="11">
        <f>D166*D115*Předpoklady!D$68</f>
        <v>1166762.8664736773</v>
      </c>
      <c r="E217" s="11">
        <f>E166*E115*Předpoklady!E$68</f>
        <v>1506947.1004140307</v>
      </c>
      <c r="F217" s="11">
        <f>F166*F115*Předpoklady!F$68</f>
        <v>1940816.4591442258</v>
      </c>
      <c r="G217" s="11">
        <f>G166*G115*Předpoklady!G$68</f>
        <v>2501474.0382203725</v>
      </c>
      <c r="H217" s="11">
        <f>H166*H115*Předpoklady!H$68</f>
        <v>3230932.9844986419</v>
      </c>
      <c r="I217" s="11">
        <f>I166*I115*Předpoklady!I$68</f>
        <v>3625703.4301159861</v>
      </c>
      <c r="J217" s="11">
        <f>J166*J115*Předpoklady!J$68</f>
        <v>4127988.0027577323</v>
      </c>
      <c r="K217" s="11">
        <f>K166*K115*Předpoklady!K$68</f>
        <v>4718447.4590163063</v>
      </c>
      <c r="L217" s="11">
        <f>L166*L115*Předpoklady!L$68</f>
        <v>5405807.7555945562</v>
      </c>
      <c r="M217" s="11">
        <f>M166*M115*Předpoklady!M$68</f>
        <v>6199117.8012971459</v>
      </c>
      <c r="N217" s="11">
        <f>N166*N115*Předpoklady!N$68</f>
        <v>6458809.9323438406</v>
      </c>
      <c r="O217" s="11">
        <f>O166*O115*Předpoklady!O$68</f>
        <v>6750468.9169922657</v>
      </c>
      <c r="P217" s="11">
        <f>P166*P115*Předpoklady!P$68</f>
        <v>7040248.3727458995</v>
      </c>
      <c r="Q217" s="11">
        <f>Q166*Q115*Předpoklady!Q$68</f>
        <v>7305114.302374227</v>
      </c>
      <c r="R217" s="11">
        <f>R166*R115*Předpoklady!R$68</f>
        <v>7522367.0215279171</v>
      </c>
      <c r="S217" s="11">
        <f>S166*S115*Předpoklady!S$68</f>
        <v>7621268.4454124449</v>
      </c>
      <c r="T217" s="11">
        <f>T166*T115*Předpoklady!T$68</f>
        <v>7605009.3237830242</v>
      </c>
      <c r="U217" s="11">
        <f>U166*U115*Předpoklady!U$68</f>
        <v>7577444.651916936</v>
      </c>
      <c r="V217" s="11">
        <f>V166*V115*Předpoklady!V$68</f>
        <v>7577105.7007898828</v>
      </c>
      <c r="W217" s="11">
        <f>W166*W115*Předpoklady!W$68</f>
        <v>7644578.6655877931</v>
      </c>
      <c r="X217" s="12">
        <f>X166*X115*Předpoklady!X$68</f>
        <v>7865794.4996063551</v>
      </c>
    </row>
    <row r="218" spans="1:24" x14ac:dyDescent="0.2">
      <c r="A218" s="15" t="s">
        <v>10</v>
      </c>
      <c r="B218" s="62">
        <f t="shared" si="67"/>
        <v>325826.04537766747</v>
      </c>
      <c r="C218" s="11">
        <f>C167*C116*Předpoklady!C$68</f>
        <v>461481.64947204886</v>
      </c>
      <c r="D218" s="11">
        <f>D167*D116*Předpoklady!D$68</f>
        <v>649179.04082158324</v>
      </c>
      <c r="E218" s="11">
        <f>E167*E116*Předpoklady!E$68</f>
        <v>901137.02232328395</v>
      </c>
      <c r="F218" s="11">
        <f>F167*F116*Předpoklady!F$68</f>
        <v>1233439.1918305252</v>
      </c>
      <c r="G218" s="11">
        <f>G167*G116*Předpoklady!G$68</f>
        <v>1656549.8192427722</v>
      </c>
      <c r="H218" s="11">
        <f>H167*H116*Předpoklady!H$68</f>
        <v>2184127.2324306853</v>
      </c>
      <c r="I218" s="11">
        <f>I167*I116*Předpoklady!I$68</f>
        <v>2434002.4394994429</v>
      </c>
      <c r="J218" s="11">
        <f>J167*J116*Předpoklady!J$68</f>
        <v>2683218.4871167755</v>
      </c>
      <c r="K218" s="11">
        <f>K167*K116*Předpoklady!K$68</f>
        <v>2951859.8731505875</v>
      </c>
      <c r="L218" s="11">
        <f>L167*L116*Předpoklady!L$68</f>
        <v>3254875.5478729624</v>
      </c>
      <c r="M218" s="11">
        <f>M167*M116*Předpoklady!M$68</f>
        <v>3602324.9178165696</v>
      </c>
      <c r="N218" s="11">
        <f>N167*N116*Předpoklady!N$68</f>
        <v>3671656.0474894233</v>
      </c>
      <c r="O218" s="11">
        <f>O167*O116*Předpoklady!O$68</f>
        <v>3795572.2333913404</v>
      </c>
      <c r="P218" s="11">
        <f>P167*P116*Předpoklady!P$68</f>
        <v>3936627.9267057315</v>
      </c>
      <c r="Q218" s="11">
        <f>Q167*Q116*Předpoklady!Q$68</f>
        <v>4085594.5347890998</v>
      </c>
      <c r="R218" s="11">
        <f>R167*R116*Předpoklady!R$68</f>
        <v>4235376.19381011</v>
      </c>
      <c r="S218" s="11">
        <f>S167*S116*Předpoklady!S$68</f>
        <v>4379587.9380031293</v>
      </c>
      <c r="T218" s="11">
        <f>T167*T116*Předpoklady!T$68</f>
        <v>4536356.1478727479</v>
      </c>
      <c r="U218" s="11">
        <f>U167*U116*Předpoklady!U$68</f>
        <v>4686221.6729511879</v>
      </c>
      <c r="V218" s="11">
        <f>V167*V116*Předpoklady!V$68</f>
        <v>4816347.3679034133</v>
      </c>
      <c r="W218" s="11">
        <f>W167*W116*Předpoklady!W$68</f>
        <v>4913936.1339112651</v>
      </c>
      <c r="X218" s="12">
        <f>X167*X116*Předpoklady!X$68</f>
        <v>4935083.1060322123</v>
      </c>
    </row>
    <row r="219" spans="1:24" x14ac:dyDescent="0.2">
      <c r="A219" s="15" t="s">
        <v>11</v>
      </c>
      <c r="B219" s="62">
        <f t="shared" si="67"/>
        <v>355249.84848928038</v>
      </c>
      <c r="C219" s="11">
        <f>C168*C117*Předpoklady!C$68</f>
        <v>468095.25398269162</v>
      </c>
      <c r="D219" s="11">
        <f>D168*D117*Předpoklady!D$68</f>
        <v>622354.30548823369</v>
      </c>
      <c r="E219" s="11">
        <f>E168*E117*Předpoklady!E$68</f>
        <v>839846.27255415369</v>
      </c>
      <c r="F219" s="11">
        <f>F168*F117*Předpoklady!F$68</f>
        <v>1150568.4780080121</v>
      </c>
      <c r="G219" s="11">
        <f>G168*G117*Předpoklady!G$68</f>
        <v>1604454.8107986669</v>
      </c>
      <c r="H219" s="11">
        <f>H168*H117*Předpoklady!H$68</f>
        <v>2263542.0921142623</v>
      </c>
      <c r="I219" s="11">
        <f>I168*I117*Předpoklady!I$68</f>
        <v>2726448.9662457984</v>
      </c>
      <c r="J219" s="11">
        <f>J168*J117*Předpoklady!J$68</f>
        <v>3247897.0666360538</v>
      </c>
      <c r="K219" s="11">
        <f>K168*K117*Předpoklady!K$68</f>
        <v>3817990.0611132472</v>
      </c>
      <c r="L219" s="11">
        <f>L168*L117*Předpoklady!L$68</f>
        <v>4410932.4543572795</v>
      </c>
      <c r="M219" s="11">
        <f>M168*M117*Předpoklady!M$68</f>
        <v>5011275.063505169</v>
      </c>
      <c r="N219" s="11">
        <f>N168*N117*Předpoklady!N$68</f>
        <v>5101522.0299578942</v>
      </c>
      <c r="O219" s="11">
        <f>O168*O117*Předpoklady!O$68</f>
        <v>5136521.8737495476</v>
      </c>
      <c r="P219" s="11">
        <f>P168*P117*Předpoklady!P$68</f>
        <v>5158161.0961811347</v>
      </c>
      <c r="Q219" s="11">
        <f>Q168*Q117*Předpoklady!Q$68</f>
        <v>5183477.2689712513</v>
      </c>
      <c r="R219" s="11">
        <f>R168*R117*Předpoklady!R$68</f>
        <v>5217585.0393888848</v>
      </c>
      <c r="S219" s="11">
        <f>S168*S117*Předpoklady!S$68</f>
        <v>5309698.2982651144</v>
      </c>
      <c r="T219" s="11">
        <f>T168*T117*Předpoklady!T$68</f>
        <v>5471913.9679854363</v>
      </c>
      <c r="U219" s="11">
        <f>U168*U117*Předpoklady!U$68</f>
        <v>5654455.2318412764</v>
      </c>
      <c r="V219" s="11">
        <f>V168*V117*Předpoklady!V$68</f>
        <v>5846579.2867926359</v>
      </c>
      <c r="W219" s="11">
        <f>W168*W117*Předpoklady!W$68</f>
        <v>6039825.1782194003</v>
      </c>
      <c r="X219" s="12">
        <f>X168*X117*Předpoklady!X$68</f>
        <v>6226040.0615655249</v>
      </c>
    </row>
    <row r="220" spans="1:24" x14ac:dyDescent="0.2">
      <c r="A220" s="15" t="s">
        <v>12</v>
      </c>
      <c r="B220" s="62">
        <f t="shared" si="67"/>
        <v>374189.1216188937</v>
      </c>
      <c r="C220" s="11">
        <f>C169*C118*Předpoklady!C$68</f>
        <v>505687.78665972344</v>
      </c>
      <c r="D220" s="11">
        <f>D169*D118*Předpoklady!D$68</f>
        <v>685399.11632558471</v>
      </c>
      <c r="E220" s="11">
        <f>E169*E118*Předpoklady!E$68</f>
        <v>915677.77344248642</v>
      </c>
      <c r="F220" s="11">
        <f>F169*F118*Předpoklady!F$68</f>
        <v>1212759.5190182775</v>
      </c>
      <c r="G220" s="11">
        <f>G169*G118*Předpoklady!G$68</f>
        <v>1584785.7643775698</v>
      </c>
      <c r="H220" s="11">
        <f>H169*H118*Předpoklady!H$68</f>
        <v>2053718.7313946804</v>
      </c>
      <c r="I220" s="11">
        <f>I169*I118*Předpoklady!I$68</f>
        <v>2307599.1044143871</v>
      </c>
      <c r="J220" s="11">
        <f>J169*J118*Předpoklady!J$68</f>
        <v>2637981.2264842228</v>
      </c>
      <c r="K220" s="11">
        <f>K169*K118*Předpoklady!K$68</f>
        <v>3063465.45513765</v>
      </c>
      <c r="L220" s="11">
        <f>L169*L118*Předpoklady!L$68</f>
        <v>3626563.8441447737</v>
      </c>
      <c r="M220" s="11">
        <f>M169*M118*Předpoklady!M$68</f>
        <v>4349967.1388717601</v>
      </c>
      <c r="N220" s="11">
        <f>N169*N118*Předpoklady!N$68</f>
        <v>4722090.0580837484</v>
      </c>
      <c r="O220" s="11">
        <f>O169*O118*Předpoklady!O$68</f>
        <v>5068250.4823729694</v>
      </c>
      <c r="P220" s="11">
        <f>P169*P118*Předpoklady!P$68</f>
        <v>5364525.1647315286</v>
      </c>
      <c r="Q220" s="11">
        <f>Q169*Q118*Předpoklady!Q$68</f>
        <v>5571612.5461096289</v>
      </c>
      <c r="R220" s="11">
        <f>R169*R118*Předpoklady!R$68</f>
        <v>5679346.5796739925</v>
      </c>
      <c r="S220" s="11">
        <f>S169*S118*Předpoklady!S$68</f>
        <v>5695156.2476697415</v>
      </c>
      <c r="T220" s="11">
        <f>T169*T118*Předpoklady!T$68</f>
        <v>5640353.8894074783</v>
      </c>
      <c r="U220" s="11">
        <f>U169*U118*Předpoklady!U$68</f>
        <v>5568582.1144858673</v>
      </c>
      <c r="V220" s="11">
        <f>V169*V118*Předpoklady!V$68</f>
        <v>5501581.1349748028</v>
      </c>
      <c r="W220" s="11">
        <f>W169*W118*Předpoklady!W$68</f>
        <v>5446092.9276966769</v>
      </c>
      <c r="X220" s="12">
        <f>X169*X118*Předpoklady!X$68</f>
        <v>5452270.1064499896</v>
      </c>
    </row>
    <row r="221" spans="1:24" x14ac:dyDescent="0.2">
      <c r="A221" s="15" t="s">
        <v>13</v>
      </c>
      <c r="B221" s="62">
        <f t="shared" si="67"/>
        <v>120301.01195591623</v>
      </c>
      <c r="C221" s="11">
        <f>C170*C119*Předpoklady!C$68</f>
        <v>153946.63983665573</v>
      </c>
      <c r="D221" s="11">
        <f>D170*D119*Předpoklady!D$68</f>
        <v>196112.91854883858</v>
      </c>
      <c r="E221" s="11">
        <f>E170*E119*Předpoklady!E$68</f>
        <v>250273.95942243797</v>
      </c>
      <c r="F221" s="11">
        <f>F170*F119*Předpoklady!F$68</f>
        <v>322136.24439394014</v>
      </c>
      <c r="G221" s="11">
        <f>G170*G119*Předpoklady!G$68</f>
        <v>425112.07428907917</v>
      </c>
      <c r="H221" s="11">
        <f>H170*H119*Předpoklady!H$68</f>
        <v>578140.17243484454</v>
      </c>
      <c r="I221" s="11">
        <f>I170*I119*Předpoklady!I$68</f>
        <v>677163.70277411304</v>
      </c>
      <c r="J221" s="11">
        <f>J170*J119*Předpoklady!J$68</f>
        <v>783707.46680683829</v>
      </c>
      <c r="K221" s="11">
        <f>K170*K119*Předpoklady!K$68</f>
        <v>899734.92214916053</v>
      </c>
      <c r="L221" s="11">
        <f>L170*L119*Předpoklady!L$68</f>
        <v>1020827.9899135052</v>
      </c>
      <c r="M221" s="11">
        <f>M170*M119*Předpoklady!M$68</f>
        <v>1150713.8928441701</v>
      </c>
      <c r="N221" s="11">
        <f>N170*N119*Předpoklady!N$68</f>
        <v>1192386.1267393944</v>
      </c>
      <c r="O221" s="11">
        <f>O170*O119*Předpoklady!O$68</f>
        <v>1256698.9728986279</v>
      </c>
      <c r="P221" s="11">
        <f>P170*P119*Předpoklady!P$68</f>
        <v>1344532.0654402489</v>
      </c>
      <c r="Q221" s="11">
        <f>Q170*Q119*Předpoklady!Q$68</f>
        <v>1463931.0964087672</v>
      </c>
      <c r="R221" s="11">
        <f>R170*R119*Předpoklady!R$68</f>
        <v>1611611.4437486003</v>
      </c>
      <c r="S221" s="11">
        <f>S170*S119*Předpoklady!S$68</f>
        <v>1762563.5416464959</v>
      </c>
      <c r="T221" s="11">
        <f>T170*T119*Předpoklady!T$68</f>
        <v>1902886.5894076217</v>
      </c>
      <c r="U221" s="11">
        <f>U170*U119*Předpoklady!U$68</f>
        <v>2024701.0137379677</v>
      </c>
      <c r="V221" s="11">
        <f>V170*V119*Předpoklady!V$68</f>
        <v>2113903.5695599248</v>
      </c>
      <c r="W221" s="11">
        <f>W170*W119*Předpoklady!W$68</f>
        <v>2166901.9777108459</v>
      </c>
      <c r="X221" s="12">
        <f>X170*X119*Předpoklady!X$68</f>
        <v>2185955.4809338995</v>
      </c>
    </row>
    <row r="222" spans="1:24" x14ac:dyDescent="0.2">
      <c r="A222" s="15" t="s">
        <v>14</v>
      </c>
      <c r="B222" s="62">
        <f t="shared" si="67"/>
        <v>1617.925352593724</v>
      </c>
      <c r="C222" s="11">
        <f>C171*C120*Předpoklady!C$68</f>
        <v>2133.6660867310306</v>
      </c>
      <c r="D222" s="11">
        <f>D171*D120*Předpoklady!D$68</f>
        <v>2813.9187787641818</v>
      </c>
      <c r="E222" s="11">
        <f>E171*E120*Předpoklady!E$68</f>
        <v>3686.0083374796418</v>
      </c>
      <c r="F222" s="11">
        <f>F171*F120*Předpoklady!F$68</f>
        <v>4804.1536909544902</v>
      </c>
      <c r="G222" s="11">
        <f>G171*G120*Předpoklady!G$68</f>
        <v>6208.2686219597217</v>
      </c>
      <c r="H222" s="11">
        <f>H171*H120*Předpoklady!H$68</f>
        <v>7943.0881686995117</v>
      </c>
      <c r="I222" s="11">
        <f>I171*I120*Předpoklady!I$68</f>
        <v>8690.9052136613991</v>
      </c>
      <c r="J222" s="11">
        <f>J171*J120*Předpoklady!J$68</f>
        <v>9553.278704035296</v>
      </c>
      <c r="K222" s="11">
        <f>K171*K120*Předpoklady!K$68</f>
        <v>10600.568693206649</v>
      </c>
      <c r="L222" s="11">
        <f>L171*L120*Předpoklady!L$68</f>
        <v>12078.973659710227</v>
      </c>
      <c r="M222" s="11">
        <f>M171*M120*Předpoklady!M$68</f>
        <v>14203.007027999471</v>
      </c>
      <c r="N222" s="11">
        <f>N171*N120*Předpoklady!N$68</f>
        <v>15241.474484791093</v>
      </c>
      <c r="O222" s="11">
        <f>O171*O120*Předpoklady!O$68</f>
        <v>16153.493651777626</v>
      </c>
      <c r="P222" s="11">
        <f>P171*P120*Předpoklady!P$68</f>
        <v>16970.223113449261</v>
      </c>
      <c r="Q222" s="11">
        <f>Q171*Q120*Předpoklady!Q$68</f>
        <v>17592.473886070871</v>
      </c>
      <c r="R222" s="11">
        <f>R171*R120*Předpoklady!R$68</f>
        <v>18087.367442205192</v>
      </c>
      <c r="S222" s="11">
        <f>S171*S120*Předpoklady!S$68</f>
        <v>18769.372332902964</v>
      </c>
      <c r="T222" s="11">
        <f>T171*T120*Předpoklady!T$68</f>
        <v>19779.393863371355</v>
      </c>
      <c r="U222" s="11">
        <f>U171*U120*Předpoklady!U$68</f>
        <v>21145.535823919217</v>
      </c>
      <c r="V222" s="11">
        <f>V171*V120*Předpoklady!V$68</f>
        <v>23003.273613052297</v>
      </c>
      <c r="W222" s="11">
        <f>W171*W120*Předpoklady!W$68</f>
        <v>25306.390319761213</v>
      </c>
      <c r="X222" s="12">
        <f>X171*X120*Předpoklady!X$68</f>
        <v>27663.260020293146</v>
      </c>
    </row>
    <row r="223" spans="1:24" x14ac:dyDescent="0.2">
      <c r="A223" s="15" t="s">
        <v>15</v>
      </c>
      <c r="B223" s="62">
        <f t="shared" si="67"/>
        <v>35634.856747363949</v>
      </c>
      <c r="C223" s="11">
        <f>C172*C121*Předpoklady!C$68</f>
        <v>49080.969332160603</v>
      </c>
      <c r="D223" s="11">
        <f>D172*D121*Předpoklady!D$68</f>
        <v>67585.243187340049</v>
      </c>
      <c r="E223" s="11">
        <f>E172*E121*Předpoklady!E$68</f>
        <v>91660.502947486952</v>
      </c>
      <c r="F223" s="11">
        <f>F172*F121*Předpoklady!F$68</f>
        <v>121691.95761129782</v>
      </c>
      <c r="G223" s="11">
        <f>G172*G121*Předpoklady!G$68</f>
        <v>161254.18369331874</v>
      </c>
      <c r="H223" s="11">
        <f>H172*H121*Předpoklady!H$68</f>
        <v>214549.24802583104</v>
      </c>
      <c r="I223" s="11">
        <f>I172*I121*Předpoklady!I$68</f>
        <v>245059.23144394445</v>
      </c>
      <c r="J223" s="11">
        <f>J172*J121*Předpoklady!J$68</f>
        <v>278885.87311461871</v>
      </c>
      <c r="K223" s="11">
        <f>K172*K121*Předpoklady!K$68</f>
        <v>315998.69316352374</v>
      </c>
      <c r="L223" s="11">
        <f>L172*L121*Předpoklady!L$68</f>
        <v>355483.04583249107</v>
      </c>
      <c r="M223" s="11">
        <f>M172*M121*Předpoklady!M$68</f>
        <v>396466.60618166381</v>
      </c>
      <c r="N223" s="11">
        <f>N172*N121*Předpoklady!N$68</f>
        <v>400891.57380960975</v>
      </c>
      <c r="O223" s="11">
        <f>O172*O121*Předpoklady!O$68</f>
        <v>407280.05436197808</v>
      </c>
      <c r="P223" s="11">
        <f>P172*P121*Předpoklady!P$68</f>
        <v>417500.65343138156</v>
      </c>
      <c r="Q223" s="11">
        <f>Q172*Q121*Předpoklady!Q$68</f>
        <v>438796.03800676466</v>
      </c>
      <c r="R223" s="11">
        <f>R172*R121*Předpoklady!R$68</f>
        <v>474789.81244819384</v>
      </c>
      <c r="S223" s="11">
        <f>S172*S121*Předpoklady!S$68</f>
        <v>514476.38146305695</v>
      </c>
      <c r="T223" s="11">
        <f>T172*T121*Předpoklady!T$68</f>
        <v>549590.56879923714</v>
      </c>
      <c r="U223" s="11">
        <f>U172*U121*Předpoklady!U$68</f>
        <v>581547.7592605754</v>
      </c>
      <c r="V223" s="11">
        <f>V172*V121*Předpoklady!V$68</f>
        <v>607287.79717997997</v>
      </c>
      <c r="W223" s="11">
        <f>W172*W121*Předpoklady!W$68</f>
        <v>629338.39943780133</v>
      </c>
      <c r="X223" s="12">
        <f>X172*X121*Předpoklady!X$68</f>
        <v>658588.1060001842</v>
      </c>
    </row>
    <row r="224" spans="1:24" x14ac:dyDescent="0.2">
      <c r="A224" s="15" t="s">
        <v>16</v>
      </c>
      <c r="B224" s="62">
        <f t="shared" si="67"/>
        <v>5909.2229547032985</v>
      </c>
      <c r="C224" s="11">
        <f>C173*C122*Předpoklady!C$68</f>
        <v>8450.5720829894472</v>
      </c>
      <c r="D224" s="11">
        <f>D173*D122*Předpoklady!D$68</f>
        <v>11816.496710844986</v>
      </c>
      <c r="E224" s="11">
        <f>E173*E122*Předpoklady!E$68</f>
        <v>16622.139647433632</v>
      </c>
      <c r="F224" s="11">
        <f>F173*F122*Předpoklady!F$68</f>
        <v>23915.610356782068</v>
      </c>
      <c r="G224" s="11">
        <f>G173*G122*Předpoklady!G$68</f>
        <v>33761.359820275895</v>
      </c>
      <c r="H224" s="11">
        <f>H173*H122*Předpoklady!H$68</f>
        <v>46600.35357278827</v>
      </c>
      <c r="I224" s="11">
        <f>I173*I122*Předpoklady!I$68</f>
        <v>55144.80374614356</v>
      </c>
      <c r="J224" s="11">
        <f>J173*J122*Předpoklady!J$68</f>
        <v>64515.851647210489</v>
      </c>
      <c r="K224" s="11">
        <f>K173*K122*Předpoklady!K$68</f>
        <v>74010.481869723735</v>
      </c>
      <c r="L224" s="11">
        <f>L173*L122*Předpoklady!L$68</f>
        <v>84864.580615206447</v>
      </c>
      <c r="M224" s="11">
        <f>M173*M122*Předpoklady!M$68</f>
        <v>97814.922842827407</v>
      </c>
      <c r="N224" s="11">
        <f>N173*N122*Předpoklady!N$68</f>
        <v>102580.45426206022</v>
      </c>
      <c r="O224" s="11">
        <f>O173*O122*Předpoklady!O$68</f>
        <v>107171.45841131355</v>
      </c>
      <c r="P224" s="11">
        <f>P173*P122*Předpoklady!P$68</f>
        <v>111403.19028632318</v>
      </c>
      <c r="Q224" s="11">
        <f>Q173*Q122*Předpoklady!Q$68</f>
        <v>114750.40578286894</v>
      </c>
      <c r="R224" s="11">
        <f>R173*R122*Předpoklady!R$68</f>
        <v>116903.73682382057</v>
      </c>
      <c r="S224" s="11">
        <f>S173*S122*Předpoklady!S$68</f>
        <v>118560.00703478279</v>
      </c>
      <c r="T224" s="11">
        <f>T173*T122*Předpoklady!T$68</f>
        <v>120688.38312538023</v>
      </c>
      <c r="U224" s="11">
        <f>U173*U122*Předpoklady!U$68</f>
        <v>123935.74708307299</v>
      </c>
      <c r="V224" s="11">
        <f>V173*V122*Předpoklady!V$68</f>
        <v>130505.12961576523</v>
      </c>
      <c r="W224" s="11">
        <f>W173*W122*Předpoklady!W$68</f>
        <v>141465.16125506046</v>
      </c>
      <c r="X224" s="12">
        <f>X173*X122*Předpoklady!X$68</f>
        <v>153505.21945863613</v>
      </c>
    </row>
    <row r="225" spans="1:24" x14ac:dyDescent="0.2">
      <c r="A225" s="15" t="s">
        <v>17</v>
      </c>
      <c r="B225" s="62">
        <f t="shared" si="67"/>
        <v>888.50000851397147</v>
      </c>
      <c r="C225" s="11">
        <f>C174*C123*Předpoklady!C$68</f>
        <v>1217.1037888715994</v>
      </c>
      <c r="D225" s="11">
        <f>D174*D123*Předpoklady!D$68</f>
        <v>1706.4786139689315</v>
      </c>
      <c r="E225" s="11">
        <f>E174*E123*Předpoklady!E$68</f>
        <v>2426.6118060303811</v>
      </c>
      <c r="F225" s="11">
        <f>F174*F123*Předpoklady!F$68</f>
        <v>3450.7300569143499</v>
      </c>
      <c r="G225" s="11">
        <f>G174*G123*Předpoklady!G$68</f>
        <v>4952.6471031083138</v>
      </c>
      <c r="H225" s="11">
        <f>H174*H123*Předpoklady!H$68</f>
        <v>7138.6337957578544</v>
      </c>
      <c r="I225" s="11">
        <f>I174*I123*Předpoklady!I$68</f>
        <v>8628.1334391269338</v>
      </c>
      <c r="J225" s="11">
        <f>J174*J123*Předpoklady!J$68</f>
        <v>10537.26870825225</v>
      </c>
      <c r="K225" s="11">
        <f>K174*K123*Předpoklady!K$68</f>
        <v>13176.891518802999</v>
      </c>
      <c r="L225" s="11">
        <f>L174*L123*Předpoklady!L$68</f>
        <v>16175.218203873563</v>
      </c>
      <c r="M225" s="11">
        <f>M174*M123*Předpoklady!M$68</f>
        <v>19424.755360303989</v>
      </c>
      <c r="N225" s="11">
        <f>N174*N123*Předpoklady!N$68</f>
        <v>21171.443474224288</v>
      </c>
      <c r="O225" s="11">
        <f>O174*O123*Předpoklady!O$68</f>
        <v>22824.974007975761</v>
      </c>
      <c r="P225" s="11">
        <f>P174*P123*Předpoklady!P$68</f>
        <v>24154.36890419979</v>
      </c>
      <c r="Q225" s="11">
        <f>Q174*Q123*Předpoklady!Q$68</f>
        <v>25506.317882559761</v>
      </c>
      <c r="R225" s="11">
        <f>R174*R123*Předpoklady!R$68</f>
        <v>26996.418521183637</v>
      </c>
      <c r="S225" s="11">
        <f>S174*S123*Předpoklady!S$68</f>
        <v>28534.47282617828</v>
      </c>
      <c r="T225" s="11">
        <f>T174*T123*Předpoklady!T$68</f>
        <v>30008.483571107699</v>
      </c>
      <c r="U225" s="11">
        <f>U174*U123*Předpoklady!U$68</f>
        <v>31379.521678684283</v>
      </c>
      <c r="V225" s="11">
        <f>V174*V123*Předpoklady!V$68</f>
        <v>32498.354829232736</v>
      </c>
      <c r="W225" s="11">
        <f>W174*W123*Předpoklady!W$68</f>
        <v>33278.252662397193</v>
      </c>
      <c r="X225" s="12">
        <f>X174*X123*Předpoklady!X$68</f>
        <v>33946.765835435603</v>
      </c>
    </row>
    <row r="226" spans="1:24" x14ac:dyDescent="0.2">
      <c r="A226" s="15" t="s">
        <v>18</v>
      </c>
      <c r="B226" s="62">
        <f t="shared" si="67"/>
        <v>1459.388023724654</v>
      </c>
      <c r="C226" s="11">
        <f>C175*C124*Předpoklady!C$68</f>
        <v>1985.4966308460969</v>
      </c>
      <c r="D226" s="11">
        <f>D175*D124*Předpoklady!D$68</f>
        <v>2683.1774066512917</v>
      </c>
      <c r="E226" s="11">
        <f>E175*E124*Předpoklady!E$68</f>
        <v>3594.5873245518796</v>
      </c>
      <c r="F226" s="11">
        <f>F175*F124*Předpoklady!F$68</f>
        <v>4824.4755330880207</v>
      </c>
      <c r="G226" s="11">
        <f>G175*G124*Předpoklady!G$68</f>
        <v>6576.5578634432022</v>
      </c>
      <c r="H226" s="11">
        <f>H175*H124*Předpoklady!H$68</f>
        <v>9126.0259956190203</v>
      </c>
      <c r="I226" s="11">
        <f>I175*I124*Předpoklady!I$68</f>
        <v>11135.612525896973</v>
      </c>
      <c r="J226" s="11">
        <f>J175*J124*Předpoklady!J$68</f>
        <v>13807.311496412005</v>
      </c>
      <c r="K226" s="11">
        <f>K175*K124*Předpoklady!K$68</f>
        <v>17087.59369713227</v>
      </c>
      <c r="L226" s="11">
        <f>L175*L124*Předpoklady!L$68</f>
        <v>21382.891848434814</v>
      </c>
      <c r="M226" s="11">
        <f>M175*M124*Předpoklady!M$68</f>
        <v>26903.455051127847</v>
      </c>
      <c r="N226" s="11">
        <f>N175*N124*Předpoklady!N$68</f>
        <v>30035.304685141724</v>
      </c>
      <c r="O226" s="11">
        <f>O175*O124*Předpoklady!O$68</f>
        <v>33949.410980287386</v>
      </c>
      <c r="P226" s="11">
        <f>P175*P124*Předpoklady!P$68</f>
        <v>39306.447562472596</v>
      </c>
      <c r="Q226" s="11">
        <f>Q175*Q124*Předpoklady!Q$68</f>
        <v>44510.01373708422</v>
      </c>
      <c r="R226" s="11">
        <f>R175*R124*Předpoklady!R$68</f>
        <v>49112.724950542623</v>
      </c>
      <c r="S226" s="11">
        <f>S175*S124*Předpoklady!S$68</f>
        <v>53886.639513204667</v>
      </c>
      <c r="T226" s="11">
        <f>T175*T124*Předpoklady!T$68</f>
        <v>58489.008422018072</v>
      </c>
      <c r="U226" s="11">
        <f>U175*U124*Předpoklady!U$68</f>
        <v>62458.279867243924</v>
      </c>
      <c r="V226" s="11">
        <f>V175*V124*Předpoklady!V$68</f>
        <v>66541.339184120734</v>
      </c>
      <c r="W226" s="11">
        <f>W175*W124*Předpoklady!W$68</f>
        <v>70983.673206317791</v>
      </c>
      <c r="X226" s="12">
        <f>X175*X124*Předpoklady!X$68</f>
        <v>75620.815900953996</v>
      </c>
    </row>
    <row r="227" spans="1:24" x14ac:dyDescent="0.2">
      <c r="A227" s="15" t="s">
        <v>19</v>
      </c>
      <c r="B227" s="62">
        <f t="shared" si="67"/>
        <v>1451.9294201520911</v>
      </c>
      <c r="C227" s="11">
        <f>C176*C125*Předpoklady!C$68</f>
        <v>2080.6054389808451</v>
      </c>
      <c r="D227" s="11">
        <f>D176*D125*Předpoklady!D$68</f>
        <v>2999.3137591768714</v>
      </c>
      <c r="E227" s="11">
        <f>E176*E125*Předpoklady!E$68</f>
        <v>4274.54105884007</v>
      </c>
      <c r="F227" s="11">
        <f>F176*F125*Předpoklady!F$68</f>
        <v>6020.9334086827766</v>
      </c>
      <c r="G227" s="11">
        <f>G176*G125*Předpoklady!G$68</f>
        <v>8342.7959000259325</v>
      </c>
      <c r="H227" s="11">
        <f>H176*H125*Předpoklady!H$68</f>
        <v>11400.94219575611</v>
      </c>
      <c r="I227" s="11">
        <f>I176*I125*Předpoklady!I$68</f>
        <v>13300.953309765335</v>
      </c>
      <c r="J227" s="11">
        <f>J176*J125*Předpoklady!J$68</f>
        <v>15458.606836571851</v>
      </c>
      <c r="K227" s="11">
        <f>K176*K125*Předpoklady!K$68</f>
        <v>18036.227899876016</v>
      </c>
      <c r="L227" s="11">
        <f>L176*L125*Předpoklady!L$68</f>
        <v>21447.435154506824</v>
      </c>
      <c r="M227" s="11">
        <f>M176*M125*Předpoklady!M$68</f>
        <v>26008.016352091345</v>
      </c>
      <c r="N227" s="11">
        <f>N176*N125*Předpoklady!N$68</f>
        <v>29436.640839194501</v>
      </c>
      <c r="O227" s="11">
        <f>O176*O125*Předpoklady!O$68</f>
        <v>33781.020998613589</v>
      </c>
      <c r="P227" s="11">
        <f>P176*P125*Předpoklady!P$68</f>
        <v>38512.800616021239</v>
      </c>
      <c r="Q227" s="11">
        <f>Q176*Q125*Předpoklady!Q$68</f>
        <v>44362.99981436941</v>
      </c>
      <c r="R227" s="11">
        <f>R176*R125*Předpoklady!R$68</f>
        <v>51254.01939519099</v>
      </c>
      <c r="S227" s="11">
        <f>S176*S125*Předpoklady!S$68</f>
        <v>57505.213745741938</v>
      </c>
      <c r="T227" s="11">
        <f>T176*T125*Předpoklady!T$68</f>
        <v>65482.428626859561</v>
      </c>
      <c r="U227" s="11">
        <f>U176*U125*Předpoklady!U$68</f>
        <v>76486.185713207102</v>
      </c>
      <c r="V227" s="11">
        <f>V176*V125*Předpoklady!V$68</f>
        <v>87040.150178139869</v>
      </c>
      <c r="W227" s="11">
        <f>W176*W125*Předpoklady!W$68</f>
        <v>96222.781993791286</v>
      </c>
      <c r="X227" s="12">
        <f>X176*X125*Předpoklady!X$68</f>
        <v>105573.73408025109</v>
      </c>
    </row>
    <row r="228" spans="1:24" x14ac:dyDescent="0.2">
      <c r="A228" s="15" t="s">
        <v>20</v>
      </c>
      <c r="B228" s="62">
        <f t="shared" si="67"/>
        <v>1450.0474228611502</v>
      </c>
      <c r="C228" s="11">
        <f>C177*C126*Předpoklady!C$68</f>
        <v>2184.1071222406094</v>
      </c>
      <c r="D228" s="11">
        <f>D177*D126*Předpoklady!D$68</f>
        <v>3188.3056625169183</v>
      </c>
      <c r="E228" s="11">
        <f>E177*E126*Předpoklady!E$68</f>
        <v>4602.0739544691723</v>
      </c>
      <c r="F228" s="11">
        <f>F177*F126*Předpoklady!F$68</f>
        <v>6632.4529885204165</v>
      </c>
      <c r="G228" s="11">
        <f>G177*G126*Předpoklady!G$68</f>
        <v>9602.517142605333</v>
      </c>
      <c r="H228" s="11">
        <f>H177*H126*Předpoklady!H$68</f>
        <v>13900.002320437299</v>
      </c>
      <c r="I228" s="11">
        <f>I177*I126*Předpoklady!I$68</f>
        <v>17306.035911387746</v>
      </c>
      <c r="J228" s="11">
        <f>J177*J126*Předpoklady!J$68</f>
        <v>21406.193682854893</v>
      </c>
      <c r="K228" s="11">
        <f>K177*K126*Předpoklady!K$68</f>
        <v>26143.585921333892</v>
      </c>
      <c r="L228" s="11">
        <f>L177*L126*Předpoklady!L$68</f>
        <v>31410.899440986923</v>
      </c>
      <c r="M228" s="11">
        <f>M177*M126*Předpoklady!M$68</f>
        <v>37270.781544636942</v>
      </c>
      <c r="N228" s="11">
        <f>N177*N126*Předpoklady!N$68</f>
        <v>40123.303624356173</v>
      </c>
      <c r="O228" s="11">
        <f>O177*O126*Předpoklady!O$68</f>
        <v>43075.817727909052</v>
      </c>
      <c r="P228" s="11">
        <f>P177*P126*Předpoklady!P$68</f>
        <v>46482.989623303838</v>
      </c>
      <c r="Q228" s="11">
        <f>Q177*Q126*Předpoklady!Q$68</f>
        <v>51183.219370806219</v>
      </c>
      <c r="R228" s="11">
        <f>R177*R126*Předpoklady!R$68</f>
        <v>57354.719166571587</v>
      </c>
      <c r="S228" s="11">
        <f>S177*S126*Předpoklady!S$68</f>
        <v>65964.620490235204</v>
      </c>
      <c r="T228" s="11">
        <f>T177*T126*Předpoklady!T$68</f>
        <v>76586.744115237467</v>
      </c>
      <c r="U228" s="11">
        <f>U177*U126*Předpoklady!U$68</f>
        <v>87823.149268122186</v>
      </c>
      <c r="V228" s="11">
        <f>V177*V126*Předpoklady!V$68</f>
        <v>101969.1332337778</v>
      </c>
      <c r="W228" s="11">
        <f>W177*W126*Předpoklady!W$68</f>
        <v>118709.67130091334</v>
      </c>
      <c r="X228" s="12">
        <f>X177*X126*Předpoklady!X$68</f>
        <v>133591.54181839616</v>
      </c>
    </row>
    <row r="229" spans="1:24" x14ac:dyDescent="0.2">
      <c r="A229" s="15" t="s">
        <v>21</v>
      </c>
      <c r="B229" s="63">
        <f t="shared" si="67"/>
        <v>3588.0075000000002</v>
      </c>
      <c r="C229" s="48">
        <f>C178*C127*Předpoklady!C$68</f>
        <v>4233.3509309137416</v>
      </c>
      <c r="D229" s="48">
        <f>D178*D127*Předpoklady!D$68</f>
        <v>5114.4676681285118</v>
      </c>
      <c r="E229" s="48">
        <f>E178*E127*Předpoklady!E$68</f>
        <v>7948.9758163372044</v>
      </c>
      <c r="F229" s="48">
        <f>F178*F127*Předpoklady!F$68</f>
        <v>12477.411558878777</v>
      </c>
      <c r="G229" s="48">
        <f>G178*G127*Předpoklady!G$68</f>
        <v>19309.069933415369</v>
      </c>
      <c r="H229" s="48">
        <f>H178*H127*Předpoklady!H$68</f>
        <v>28911.555279215911</v>
      </c>
      <c r="I229" s="48">
        <f>I178*I127*Předpoklady!I$68</f>
        <v>36024.716477127724</v>
      </c>
      <c r="J229" s="48">
        <f>J178*J127*Předpoklady!J$68</f>
        <v>45254.0714114855</v>
      </c>
      <c r="K229" s="48">
        <f>K178*K127*Předpoklady!K$68</f>
        <v>56985.313857775996</v>
      </c>
      <c r="L229" s="48">
        <f>L178*L127*Předpoklady!L$68</f>
        <v>72020.415865025701</v>
      </c>
      <c r="M229" s="48">
        <f>M178*M127*Předpoklady!M$68</f>
        <v>91178.460931540481</v>
      </c>
      <c r="N229" s="48">
        <f>N178*N127*Předpoklady!N$68</f>
        <v>104969.25594720483</v>
      </c>
      <c r="O229" s="48">
        <f>O178*O127*Předpoklady!O$68</f>
        <v>119582.95336212557</v>
      </c>
      <c r="P229" s="48">
        <f>P178*P127*Předpoklady!P$68</f>
        <v>134850.15301164836</v>
      </c>
      <c r="Q229" s="48">
        <f>Q178*Q127*Předpoklady!Q$68</f>
        <v>149262.83741582307</v>
      </c>
      <c r="R229" s="48">
        <f>R178*R127*Předpoklady!R$68</f>
        <v>162608.15749965078</v>
      </c>
      <c r="S229" s="48">
        <f>S178*S127*Předpoklady!S$68</f>
        <v>176986.82149174801</v>
      </c>
      <c r="T229" s="48">
        <f>T178*T127*Předpoklady!T$68</f>
        <v>191485.94937773127</v>
      </c>
      <c r="U229" s="48">
        <f>U178*U127*Předpoklady!U$68</f>
        <v>208874.27938714289</v>
      </c>
      <c r="V229" s="48">
        <f>V178*V127*Předpoklady!V$68</f>
        <v>233042.21381905829</v>
      </c>
      <c r="W229" s="48">
        <f>W178*W127*Předpoklady!W$68</f>
        <v>264380.98772318184</v>
      </c>
      <c r="X229" s="64">
        <f>X178*X127*Předpoklady!X$68</f>
        <v>308211.29241540097</v>
      </c>
    </row>
    <row r="230" spans="1:24" x14ac:dyDescent="0.2">
      <c r="A230" s="16" t="s">
        <v>24</v>
      </c>
      <c r="B230" s="67">
        <f>SUM(B209:B229)</f>
        <v>3605818.6236076481</v>
      </c>
      <c r="C230" s="67">
        <f t="shared" ref="C230" si="68">SUM(C209:C229)</f>
        <v>4791924.6123041445</v>
      </c>
      <c r="D230" s="67">
        <f t="shared" ref="D230:X230" si="69">SUM(D209:D229)</f>
        <v>6360742.1293182215</v>
      </c>
      <c r="E230" s="67">
        <f t="shared" si="69"/>
        <v>8435901.0468448717</v>
      </c>
      <c r="F230" s="67">
        <f t="shared" si="69"/>
        <v>11185226.124376329</v>
      </c>
      <c r="G230" s="67">
        <f t="shared" si="69"/>
        <v>14822555.266990334</v>
      </c>
      <c r="H230" s="67">
        <f t="shared" si="69"/>
        <v>19636978.385318864</v>
      </c>
      <c r="I230" s="67">
        <f t="shared" si="69"/>
        <v>22340235.715972025</v>
      </c>
      <c r="J230" s="67">
        <f t="shared" si="69"/>
        <v>25466199.119111851</v>
      </c>
      <c r="K230" s="67">
        <f t="shared" si="69"/>
        <v>29051552.634967607</v>
      </c>
      <c r="L230" s="67">
        <f t="shared" si="69"/>
        <v>33162010.781598382</v>
      </c>
      <c r="M230" s="67">
        <f t="shared" si="69"/>
        <v>37867022.388281576</v>
      </c>
      <c r="N230" s="67">
        <f t="shared" si="69"/>
        <v>39260842.086708039</v>
      </c>
      <c r="O230" s="67">
        <f t="shared" si="69"/>
        <v>40659118.504163519</v>
      </c>
      <c r="P230" s="67">
        <f t="shared" si="69"/>
        <v>42111535.625955008</v>
      </c>
      <c r="Q230" s="67">
        <f t="shared" si="69"/>
        <v>43610994.827038057</v>
      </c>
      <c r="R230" s="67">
        <f t="shared" si="69"/>
        <v>45170182.072445899</v>
      </c>
      <c r="S230" s="67">
        <f t="shared" si="69"/>
        <v>46825903.417214051</v>
      </c>
      <c r="T230" s="67">
        <f t="shared" si="69"/>
        <v>48551595.761362441</v>
      </c>
      <c r="U230" s="67">
        <f t="shared" si="69"/>
        <v>50373489.428782873</v>
      </c>
      <c r="V230" s="67">
        <f t="shared" si="69"/>
        <v>52306153.383686647</v>
      </c>
      <c r="W230" s="67">
        <f t="shared" si="69"/>
        <v>54405784.478054978</v>
      </c>
      <c r="X230" s="67">
        <f t="shared" si="69"/>
        <v>56743216.567069449</v>
      </c>
    </row>
    <row r="231" spans="1:24" x14ac:dyDescent="0.2">
      <c r="A231" s="6" t="s">
        <v>22</v>
      </c>
      <c r="B231" s="7">
        <f>B207</f>
        <v>2018</v>
      </c>
      <c r="C231" s="7">
        <f>C207</f>
        <v>2019</v>
      </c>
      <c r="D231" s="7">
        <f t="shared" ref="D231:X231" si="70">D207</f>
        <v>2020</v>
      </c>
      <c r="E231" s="7">
        <f t="shared" si="70"/>
        <v>2021</v>
      </c>
      <c r="F231" s="7">
        <f t="shared" si="70"/>
        <v>2022</v>
      </c>
      <c r="G231" s="7">
        <f t="shared" si="70"/>
        <v>2023</v>
      </c>
      <c r="H231" s="7">
        <f t="shared" si="70"/>
        <v>2024</v>
      </c>
      <c r="I231" s="7">
        <f t="shared" si="70"/>
        <v>2025</v>
      </c>
      <c r="J231" s="7">
        <f t="shared" si="70"/>
        <v>2026</v>
      </c>
      <c r="K231" s="7">
        <f t="shared" si="70"/>
        <v>2027</v>
      </c>
      <c r="L231" s="7">
        <f t="shared" si="70"/>
        <v>2028</v>
      </c>
      <c r="M231" s="7">
        <f t="shared" si="70"/>
        <v>2029</v>
      </c>
      <c r="N231" s="7">
        <f t="shared" si="70"/>
        <v>2030</v>
      </c>
      <c r="O231" s="7">
        <f t="shared" si="70"/>
        <v>2031</v>
      </c>
      <c r="P231" s="7">
        <f t="shared" si="70"/>
        <v>2032</v>
      </c>
      <c r="Q231" s="7">
        <f t="shared" si="70"/>
        <v>2033</v>
      </c>
      <c r="R231" s="7">
        <f t="shared" si="70"/>
        <v>2034</v>
      </c>
      <c r="S231" s="7">
        <f t="shared" si="70"/>
        <v>2035</v>
      </c>
      <c r="T231" s="7">
        <f t="shared" si="70"/>
        <v>2036</v>
      </c>
      <c r="U231" s="7">
        <f t="shared" si="70"/>
        <v>2037</v>
      </c>
      <c r="V231" s="7">
        <f t="shared" si="70"/>
        <v>2038</v>
      </c>
      <c r="W231" s="7">
        <f t="shared" si="70"/>
        <v>2039</v>
      </c>
      <c r="X231" s="7">
        <f t="shared" si="70"/>
        <v>2040</v>
      </c>
    </row>
    <row r="232" spans="1:24" x14ac:dyDescent="0.2">
      <c r="A232" s="14" t="s">
        <v>25</v>
      </c>
      <c r="B232" s="2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15" t="s">
        <v>1</v>
      </c>
      <c r="B233" s="59">
        <f t="shared" ref="B233:B253" si="71">B182*B131</f>
        <v>0</v>
      </c>
      <c r="C233" s="60">
        <f>C182*C131*Předpoklady!C$68</f>
        <v>0</v>
      </c>
      <c r="D233" s="60">
        <f>D182*D131*Předpoklady!D$68</f>
        <v>0</v>
      </c>
      <c r="E233" s="60">
        <f>E182*E131*Předpoklady!E$68</f>
        <v>0</v>
      </c>
      <c r="F233" s="60">
        <f>F182*F131*Předpoklady!F$68</f>
        <v>0</v>
      </c>
      <c r="G233" s="60">
        <f>G182*G131*Předpoklady!G$68</f>
        <v>0</v>
      </c>
      <c r="H233" s="60">
        <f>H182*H131*Předpoklady!H$68</f>
        <v>0</v>
      </c>
      <c r="I233" s="60">
        <f>I182*I131*Předpoklady!I$68</f>
        <v>0</v>
      </c>
      <c r="J233" s="60">
        <f>J182*J131*Předpoklady!J$68</f>
        <v>0</v>
      </c>
      <c r="K233" s="60">
        <f>K182*K131*Předpoklady!K$68</f>
        <v>0</v>
      </c>
      <c r="L233" s="60">
        <f>L182*L131*Předpoklady!L$68</f>
        <v>0</v>
      </c>
      <c r="M233" s="60">
        <f>M182*M131*Předpoklady!M$68</f>
        <v>0</v>
      </c>
      <c r="N233" s="60">
        <f>N182*N131*Předpoklady!N$68</f>
        <v>0</v>
      </c>
      <c r="O233" s="60">
        <f>O182*O131*Předpoklady!O$68</f>
        <v>0</v>
      </c>
      <c r="P233" s="60">
        <f>P182*P131*Předpoklady!P$68</f>
        <v>0</v>
      </c>
      <c r="Q233" s="60">
        <f>Q182*Q131*Předpoklady!Q$68</f>
        <v>0</v>
      </c>
      <c r="R233" s="60">
        <f>R182*R131*Předpoklady!R$68</f>
        <v>0</v>
      </c>
      <c r="S233" s="60">
        <f>S182*S131*Předpoklady!S$68</f>
        <v>0</v>
      </c>
      <c r="T233" s="60">
        <f>T182*T131*Předpoklady!T$68</f>
        <v>0</v>
      </c>
      <c r="U233" s="60">
        <f>U182*U131*Předpoklady!U$68</f>
        <v>0</v>
      </c>
      <c r="V233" s="60">
        <f>V182*V131*Předpoklady!V$68</f>
        <v>0</v>
      </c>
      <c r="W233" s="60">
        <f>W182*W131*Předpoklady!W$68</f>
        <v>0</v>
      </c>
      <c r="X233" s="61">
        <f>X182*X131*Předpoklady!X$68</f>
        <v>0</v>
      </c>
    </row>
    <row r="234" spans="1:24" x14ac:dyDescent="0.2">
      <c r="A234" s="15" t="s">
        <v>2</v>
      </c>
      <c r="B234" s="62">
        <f t="shared" si="71"/>
        <v>0</v>
      </c>
      <c r="C234" s="11">
        <f>C183*C132*Předpoklady!C$68</f>
        <v>0</v>
      </c>
      <c r="D234" s="11">
        <f>D183*D132*Předpoklady!D$68</f>
        <v>0</v>
      </c>
      <c r="E234" s="11">
        <f>E183*E132*Předpoklady!E$68</f>
        <v>0</v>
      </c>
      <c r="F234" s="11">
        <f>F183*F132*Předpoklady!F$68</f>
        <v>0</v>
      </c>
      <c r="G234" s="11">
        <f>G183*G132*Předpoklady!G$68</f>
        <v>0</v>
      </c>
      <c r="H234" s="11">
        <f>H183*H132*Předpoklady!H$68</f>
        <v>0</v>
      </c>
      <c r="I234" s="11">
        <f>I183*I132*Předpoklady!I$68</f>
        <v>0</v>
      </c>
      <c r="J234" s="11">
        <f>J183*J132*Předpoklady!J$68</f>
        <v>0</v>
      </c>
      <c r="K234" s="11">
        <f>K183*K132*Předpoklady!K$68</f>
        <v>0</v>
      </c>
      <c r="L234" s="11">
        <f>L183*L132*Předpoklady!L$68</f>
        <v>0</v>
      </c>
      <c r="M234" s="11">
        <f>M183*M132*Předpoklady!M$68</f>
        <v>0</v>
      </c>
      <c r="N234" s="11">
        <f>N183*N132*Předpoklady!N$68</f>
        <v>0</v>
      </c>
      <c r="O234" s="11">
        <f>O183*O132*Předpoklady!O$68</f>
        <v>0</v>
      </c>
      <c r="P234" s="11">
        <f>P183*P132*Předpoklady!P$68</f>
        <v>0</v>
      </c>
      <c r="Q234" s="11">
        <f>Q183*Q132*Předpoklady!Q$68</f>
        <v>0</v>
      </c>
      <c r="R234" s="11">
        <f>R183*R132*Předpoklady!R$68</f>
        <v>0</v>
      </c>
      <c r="S234" s="11">
        <f>S183*S132*Předpoklady!S$68</f>
        <v>0</v>
      </c>
      <c r="T234" s="11">
        <f>T183*T132*Předpoklady!T$68</f>
        <v>0</v>
      </c>
      <c r="U234" s="11">
        <f>U183*U132*Předpoklady!U$68</f>
        <v>0</v>
      </c>
      <c r="V234" s="11">
        <f>V183*V132*Předpoklady!V$68</f>
        <v>0</v>
      </c>
      <c r="W234" s="11">
        <f>W183*W132*Předpoklady!W$68</f>
        <v>0</v>
      </c>
      <c r="X234" s="12">
        <f>X183*X132*Předpoklady!X$68</f>
        <v>0</v>
      </c>
    </row>
    <row r="235" spans="1:24" x14ac:dyDescent="0.2">
      <c r="A235" s="15" t="s">
        <v>3</v>
      </c>
      <c r="B235" s="62">
        <f t="shared" si="71"/>
        <v>0</v>
      </c>
      <c r="C235" s="11">
        <f>C184*C133*Předpoklady!C$68</f>
        <v>0</v>
      </c>
      <c r="D235" s="11">
        <f>D184*D133*Předpoklady!D$68</f>
        <v>0</v>
      </c>
      <c r="E235" s="11">
        <f>E184*E133*Předpoklady!E$68</f>
        <v>0</v>
      </c>
      <c r="F235" s="11">
        <f>F184*F133*Předpoklady!F$68</f>
        <v>0</v>
      </c>
      <c r="G235" s="11">
        <f>G184*G133*Předpoklady!G$68</f>
        <v>0</v>
      </c>
      <c r="H235" s="11">
        <f>H184*H133*Předpoklady!H$68</f>
        <v>0</v>
      </c>
      <c r="I235" s="11">
        <f>I184*I133*Předpoklady!I$68</f>
        <v>0</v>
      </c>
      <c r="J235" s="11">
        <f>J184*J133*Předpoklady!J$68</f>
        <v>0</v>
      </c>
      <c r="K235" s="11">
        <f>K184*K133*Předpoklady!K$68</f>
        <v>0</v>
      </c>
      <c r="L235" s="11">
        <f>L184*L133*Předpoklady!L$68</f>
        <v>0</v>
      </c>
      <c r="M235" s="11">
        <f>M184*M133*Předpoklady!M$68</f>
        <v>0</v>
      </c>
      <c r="N235" s="11">
        <f>N184*N133*Předpoklady!N$68</f>
        <v>0</v>
      </c>
      <c r="O235" s="11">
        <f>O184*O133*Předpoklady!O$68</f>
        <v>0</v>
      </c>
      <c r="P235" s="11">
        <f>P184*P133*Předpoklady!P$68</f>
        <v>0</v>
      </c>
      <c r="Q235" s="11">
        <f>Q184*Q133*Předpoklady!Q$68</f>
        <v>0</v>
      </c>
      <c r="R235" s="11">
        <f>R184*R133*Předpoklady!R$68</f>
        <v>0</v>
      </c>
      <c r="S235" s="11">
        <f>S184*S133*Předpoklady!S$68</f>
        <v>0</v>
      </c>
      <c r="T235" s="11">
        <f>T184*T133*Předpoklady!T$68</f>
        <v>0</v>
      </c>
      <c r="U235" s="11">
        <f>U184*U133*Předpoklady!U$68</f>
        <v>0</v>
      </c>
      <c r="V235" s="11">
        <f>V184*V133*Předpoklady!V$68</f>
        <v>0</v>
      </c>
      <c r="W235" s="11">
        <f>W184*W133*Předpoklady!W$68</f>
        <v>0</v>
      </c>
      <c r="X235" s="12">
        <f>X184*X133*Předpoklady!X$68</f>
        <v>0</v>
      </c>
    </row>
    <row r="236" spans="1:24" x14ac:dyDescent="0.2">
      <c r="A236" s="15" t="s">
        <v>4</v>
      </c>
      <c r="B236" s="62">
        <f t="shared" si="71"/>
        <v>0</v>
      </c>
      <c r="C236" s="11">
        <f>C185*C134*Předpoklady!C$68</f>
        <v>0</v>
      </c>
      <c r="D236" s="11">
        <f>D185*D134*Předpoklady!D$68</f>
        <v>0</v>
      </c>
      <c r="E236" s="11">
        <f>E185*E134*Předpoklady!E$68</f>
        <v>0</v>
      </c>
      <c r="F236" s="11">
        <f>F185*F134*Předpoklady!F$68</f>
        <v>0</v>
      </c>
      <c r="G236" s="11">
        <f>G185*G134*Předpoklady!G$68</f>
        <v>0</v>
      </c>
      <c r="H236" s="11">
        <f>H185*H134*Předpoklady!H$68</f>
        <v>0</v>
      </c>
      <c r="I236" s="11">
        <f>I185*I134*Předpoklady!I$68</f>
        <v>0</v>
      </c>
      <c r="J236" s="11">
        <f>J185*J134*Předpoklady!J$68</f>
        <v>0</v>
      </c>
      <c r="K236" s="11">
        <f>K185*K134*Předpoklady!K$68</f>
        <v>0</v>
      </c>
      <c r="L236" s="11">
        <f>L185*L134*Předpoklady!L$68</f>
        <v>0</v>
      </c>
      <c r="M236" s="11">
        <f>M185*M134*Předpoklady!M$68</f>
        <v>0</v>
      </c>
      <c r="N236" s="11">
        <f>N185*N134*Předpoklady!N$68</f>
        <v>0</v>
      </c>
      <c r="O236" s="11">
        <f>O185*O134*Předpoklady!O$68</f>
        <v>0</v>
      </c>
      <c r="P236" s="11">
        <f>P185*P134*Předpoklady!P$68</f>
        <v>0</v>
      </c>
      <c r="Q236" s="11">
        <f>Q185*Q134*Předpoklady!Q$68</f>
        <v>0</v>
      </c>
      <c r="R236" s="11">
        <f>R185*R134*Předpoklady!R$68</f>
        <v>0</v>
      </c>
      <c r="S236" s="11">
        <f>S185*S134*Předpoklady!S$68</f>
        <v>0</v>
      </c>
      <c r="T236" s="11">
        <f>T185*T134*Předpoklady!T$68</f>
        <v>0</v>
      </c>
      <c r="U236" s="11">
        <f>U185*U134*Předpoklady!U$68</f>
        <v>0</v>
      </c>
      <c r="V236" s="11">
        <f>V185*V134*Předpoklady!V$68</f>
        <v>0</v>
      </c>
      <c r="W236" s="11">
        <f>W185*W134*Předpoklady!W$68</f>
        <v>0</v>
      </c>
      <c r="X236" s="12">
        <f>X185*X134*Předpoklady!X$68</f>
        <v>0</v>
      </c>
    </row>
    <row r="237" spans="1:24" x14ac:dyDescent="0.2">
      <c r="A237" s="15" t="s">
        <v>5</v>
      </c>
      <c r="B237" s="62">
        <f t="shared" si="71"/>
        <v>2196.8545686839575</v>
      </c>
      <c r="C237" s="11">
        <f>C186*C135*Předpoklady!C$68</f>
        <v>2882.9495990353275</v>
      </c>
      <c r="D237" s="11">
        <f>D186*D135*Předpoklady!D$68</f>
        <v>3717.7749477401276</v>
      </c>
      <c r="E237" s="11">
        <f>E186*E135*Předpoklady!E$68</f>
        <v>4716.6115488559108</v>
      </c>
      <c r="F237" s="11">
        <f>F186*F135*Předpoklady!F$68</f>
        <v>5987.3525517154312</v>
      </c>
      <c r="G237" s="11">
        <f>G186*G135*Předpoklady!G$68</f>
        <v>7623.1014281782973</v>
      </c>
      <c r="H237" s="11">
        <f>H186*H135*Předpoklady!H$68</f>
        <v>9796.7041010623725</v>
      </c>
      <c r="I237" s="11">
        <f>I186*I135*Předpoklady!I$68</f>
        <v>11035.95501619352</v>
      </c>
      <c r="J237" s="11">
        <f>J186*J135*Předpoklady!J$68</f>
        <v>12636.797615817253</v>
      </c>
      <c r="K237" s="11">
        <f>K186*K135*Předpoklady!K$68</f>
        <v>14588.652194345432</v>
      </c>
      <c r="L237" s="11">
        <f>L186*L135*Předpoklady!L$68</f>
        <v>16918.940054755632</v>
      </c>
      <c r="M237" s="11">
        <f>M186*M135*Předpoklady!M$68</f>
        <v>19776.657532129007</v>
      </c>
      <c r="N237" s="11">
        <f>N186*N135*Předpoklady!N$68</f>
        <v>21234.751596502741</v>
      </c>
      <c r="O237" s="11">
        <f>O186*O135*Předpoklady!O$68</f>
        <v>23007.094431889433</v>
      </c>
      <c r="P237" s="11">
        <f>P186*P135*Předpoklady!P$68</f>
        <v>25211.508618977987</v>
      </c>
      <c r="Q237" s="11">
        <f>Q186*Q135*Předpoklady!Q$68</f>
        <v>27863.367296404638</v>
      </c>
      <c r="R237" s="11">
        <f>R186*R135*Předpoklady!R$68</f>
        <v>30682.562808594477</v>
      </c>
      <c r="S237" s="11">
        <f>S186*S135*Předpoklady!S$68</f>
        <v>33371.60450875284</v>
      </c>
      <c r="T237" s="11">
        <f>T186*T135*Předpoklady!T$68</f>
        <v>35592.260180913981</v>
      </c>
      <c r="U237" s="11">
        <f>U186*U135*Předpoklady!U$68</f>
        <v>37200.11590305937</v>
      </c>
      <c r="V237" s="11">
        <f>V186*V135*Předpoklady!V$68</f>
        <v>38398.160667118151</v>
      </c>
      <c r="W237" s="11">
        <f>W186*W135*Předpoklady!W$68</f>
        <v>39581.242817849445</v>
      </c>
      <c r="X237" s="12">
        <f>X186*X135*Předpoklady!X$68</f>
        <v>40994.52235858715</v>
      </c>
    </row>
    <row r="238" spans="1:24" x14ac:dyDescent="0.2">
      <c r="A238" s="15" t="s">
        <v>6</v>
      </c>
      <c r="B238" s="62">
        <f t="shared" si="71"/>
        <v>73026.897067498983</v>
      </c>
      <c r="C238" s="11">
        <f>C187*C136*Předpoklady!C$68</f>
        <v>97812.35863203551</v>
      </c>
      <c r="D238" s="11">
        <f>D187*D136*Předpoklady!D$68</f>
        <v>130488.02067831958</v>
      </c>
      <c r="E238" s="11">
        <f>E187*E136*Předpoklady!E$68</f>
        <v>173980.99599425457</v>
      </c>
      <c r="F238" s="11">
        <f>F187*F136*Předpoklady!F$68</f>
        <v>231180.88090723584</v>
      </c>
      <c r="G238" s="11">
        <f>G187*G136*Předpoklady!G$68</f>
        <v>305126.027109852</v>
      </c>
      <c r="H238" s="11">
        <f>H187*H136*Předpoklady!H$68</f>
        <v>399434.60589739383</v>
      </c>
      <c r="I238" s="11">
        <f>I187*I136*Předpoklady!I$68</f>
        <v>441908.23335796339</v>
      </c>
      <c r="J238" s="11">
        <f>J187*J136*Předpoklady!J$68</f>
        <v>482711.29479009839</v>
      </c>
      <c r="K238" s="11">
        <f>K187*K136*Předpoklady!K$68</f>
        <v>528024.58488720888</v>
      </c>
      <c r="L238" s="11">
        <f>L187*L136*Předpoklady!L$68</f>
        <v>580200.75721775729</v>
      </c>
      <c r="M238" s="11">
        <f>M187*M136*Předpoklady!M$68</f>
        <v>644374.28727206937</v>
      </c>
      <c r="N238" s="11">
        <f>N187*N136*Předpoklady!N$68</f>
        <v>664509.34919507895</v>
      </c>
      <c r="O238" s="11">
        <f>O187*O136*Předpoklady!O$68</f>
        <v>696019.69624499569</v>
      </c>
      <c r="P238" s="11">
        <f>P187*P136*Předpoklady!P$68</f>
        <v>734352.11584982963</v>
      </c>
      <c r="Q238" s="11">
        <f>Q187*Q136*Předpoklady!Q$68</f>
        <v>776964.37419286859</v>
      </c>
      <c r="R238" s="11">
        <f>R187*R136*Předpoklady!R$68</f>
        <v>826647.50186548417</v>
      </c>
      <c r="S238" s="11">
        <f>S187*S136*Předpoklady!S$68</f>
        <v>886637.66069562698</v>
      </c>
      <c r="T238" s="11">
        <f>T187*T136*Předpoklady!T$68</f>
        <v>957944.11334492161</v>
      </c>
      <c r="U238" s="11">
        <f>U187*U136*Předpoklady!U$68</f>
        <v>1045820.866009493</v>
      </c>
      <c r="V238" s="11">
        <f>V187*V136*Předpoklady!V$68</f>
        <v>1151172.1243314676</v>
      </c>
      <c r="W238" s="11">
        <f>W187*W136*Předpoklady!W$68</f>
        <v>1263086.7810378282</v>
      </c>
      <c r="X238" s="12">
        <f>X187*X136*Předpoklady!X$68</f>
        <v>1369907.7186628815</v>
      </c>
    </row>
    <row r="239" spans="1:24" x14ac:dyDescent="0.2">
      <c r="A239" s="15" t="s">
        <v>7</v>
      </c>
      <c r="B239" s="62">
        <f t="shared" si="71"/>
        <v>150310.26150819403</v>
      </c>
      <c r="C239" s="11">
        <f>C188*C137*Předpoklady!C$68</f>
        <v>193252.17526216494</v>
      </c>
      <c r="D239" s="11">
        <f>D188*D137*Předpoklady!D$68</f>
        <v>251618.16475980298</v>
      </c>
      <c r="E239" s="11">
        <f>E188*E137*Předpoklady!E$68</f>
        <v>331652.73146506515</v>
      </c>
      <c r="F239" s="11">
        <f>F188*F137*Předpoklady!F$68</f>
        <v>438015.96388491086</v>
      </c>
      <c r="G239" s="11">
        <f>G188*G137*Předpoklady!G$68</f>
        <v>580526.92521963688</v>
      </c>
      <c r="H239" s="11">
        <f>H188*H137*Předpoklady!H$68</f>
        <v>770707.12753947685</v>
      </c>
      <c r="I239" s="11">
        <f>I188*I137*Předpoklady!I$68</f>
        <v>876181.41517409356</v>
      </c>
      <c r="J239" s="11">
        <f>J188*J137*Předpoklady!J$68</f>
        <v>998099.11176114238</v>
      </c>
      <c r="K239" s="11">
        <f>K188*K137*Předpoklady!K$68</f>
        <v>1133993.6031020065</v>
      </c>
      <c r="L239" s="11">
        <f>L188*L137*Předpoklady!L$68</f>
        <v>1281831.4070233775</v>
      </c>
      <c r="M239" s="11">
        <f>M188*M137*Předpoklady!M$68</f>
        <v>1439561.1263074772</v>
      </c>
      <c r="N239" s="11">
        <f>N188*N137*Předpoklady!N$68</f>
        <v>1448774.5677693582</v>
      </c>
      <c r="O239" s="11">
        <f>O188*O137*Předpoklady!O$68</f>
        <v>1439698.2348556626</v>
      </c>
      <c r="P239" s="11">
        <f>P188*P137*Předpoklady!P$68</f>
        <v>1431897.2081459528</v>
      </c>
      <c r="Q239" s="11">
        <f>Q188*Q137*Předpoklady!Q$68</f>
        <v>1428222.444901664</v>
      </c>
      <c r="R239" s="11">
        <f>R188*R137*Předpoklady!R$68</f>
        <v>1436688.3428284212</v>
      </c>
      <c r="S239" s="11">
        <f>S188*S137*Předpoklady!S$68</f>
        <v>1472706.8937911876</v>
      </c>
      <c r="T239" s="11">
        <f>T188*T137*Předpoklady!T$68</f>
        <v>1530652.5723559274</v>
      </c>
      <c r="U239" s="11">
        <f>U188*U137*Předpoklady!U$68</f>
        <v>1601412.605336407</v>
      </c>
      <c r="V239" s="11">
        <f>V188*V137*Předpoklady!V$68</f>
        <v>1679956.2529155228</v>
      </c>
      <c r="W239" s="11">
        <f>W188*W137*Předpoklady!W$68</f>
        <v>1772439.608163526</v>
      </c>
      <c r="X239" s="12">
        <f>X188*X137*Předpoklady!X$68</f>
        <v>1885512.7772868555</v>
      </c>
    </row>
    <row r="240" spans="1:24" x14ac:dyDescent="0.2">
      <c r="A240" s="15" t="s">
        <v>8</v>
      </c>
      <c r="B240" s="62">
        <f t="shared" si="71"/>
        <v>310403.41063313017</v>
      </c>
      <c r="C240" s="11">
        <f>C189*C138*Předpoklady!C$68</f>
        <v>415575.43341441976</v>
      </c>
      <c r="D240" s="11">
        <f>D189*D138*Předpoklady!D$68</f>
        <v>545434.21506824472</v>
      </c>
      <c r="E240" s="11">
        <f>E189*E138*Předpoklady!E$68</f>
        <v>706244.46309167601</v>
      </c>
      <c r="F240" s="11">
        <f>F189*F138*Předpoklady!F$68</f>
        <v>913207.95284654049</v>
      </c>
      <c r="G240" s="11">
        <f>G189*G138*Předpoklady!G$68</f>
        <v>1180963.8106488625</v>
      </c>
      <c r="H240" s="11">
        <f>H189*H138*Předpoklady!H$68</f>
        <v>1530168.6658537223</v>
      </c>
      <c r="I240" s="11">
        <f>I189*I138*Předpoklady!I$68</f>
        <v>1725711.4849925954</v>
      </c>
      <c r="J240" s="11">
        <f>J189*J138*Předpoklady!J$68</f>
        <v>1974786.8254203629</v>
      </c>
      <c r="K240" s="11">
        <f>K189*K138*Předpoklady!K$68</f>
        <v>2265926.1377658322</v>
      </c>
      <c r="L240" s="11">
        <f>L189*L138*Předpoklady!L$68</f>
        <v>2613066.5160274701</v>
      </c>
      <c r="M240" s="11">
        <f>M189*M138*Předpoklady!M$68</f>
        <v>3023173.4286309043</v>
      </c>
      <c r="N240" s="11">
        <f>N189*N138*Předpoklady!N$68</f>
        <v>3175134.703692554</v>
      </c>
      <c r="O240" s="11">
        <f>O189*O138*Předpoklady!O$68</f>
        <v>3340787.7064314093</v>
      </c>
      <c r="P240" s="11">
        <f>P189*P138*Předpoklady!P$68</f>
        <v>3503820.6475069392</v>
      </c>
      <c r="Q240" s="11">
        <f>Q189*Q138*Předpoklady!Q$68</f>
        <v>3650347.464553636</v>
      </c>
      <c r="R240" s="11">
        <f>R189*R138*Předpoklady!R$68</f>
        <v>3770851.9203339601</v>
      </c>
      <c r="S240" s="11">
        <f>S189*S138*Předpoklady!S$68</f>
        <v>3832911.818609186</v>
      </c>
      <c r="T240" s="11">
        <f>T189*T138*Předpoklady!T$68</f>
        <v>3842102.2829612512</v>
      </c>
      <c r="U240" s="11">
        <f>U189*U138*Předpoklady!U$68</f>
        <v>3852659.0660756617</v>
      </c>
      <c r="V240" s="11">
        <f>V189*V138*Předpoklady!V$68</f>
        <v>3874197.985548445</v>
      </c>
      <c r="W240" s="11">
        <f>W189*W138*Předpoklady!W$68</f>
        <v>3929720.7459269548</v>
      </c>
      <c r="X240" s="12">
        <f>X189*X138*Předpoklady!X$68</f>
        <v>4062384.3106113933</v>
      </c>
    </row>
    <row r="241" spans="1:24" x14ac:dyDescent="0.2">
      <c r="A241" s="15" t="s">
        <v>9</v>
      </c>
      <c r="B241" s="62">
        <f t="shared" si="71"/>
        <v>768841.40379921359</v>
      </c>
      <c r="C241" s="11">
        <f>C190*C139*Předpoklady!C$68</f>
        <v>1098379.0157116656</v>
      </c>
      <c r="D241" s="11">
        <f>D190*D139*Předpoklady!D$68</f>
        <v>1562484.2251555722</v>
      </c>
      <c r="E241" s="11">
        <f>E190*E139*Předpoklady!E$68</f>
        <v>2190907.6023757304</v>
      </c>
      <c r="F241" s="11">
        <f>F190*F139*Předpoklady!F$68</f>
        <v>3028175.6607328616</v>
      </c>
      <c r="G241" s="11">
        <f>G190*G139*Předpoklady!G$68</f>
        <v>4110976.6521253455</v>
      </c>
      <c r="H241" s="11">
        <f>H190*H139*Předpoklady!H$68</f>
        <v>5472897.5104626948</v>
      </c>
      <c r="I241" s="11">
        <f>I190*I139*Předpoklady!I$68</f>
        <v>6138641.2530599982</v>
      </c>
      <c r="J241" s="11">
        <f>J190*J139*Předpoklady!J$68</f>
        <v>6810285.0726077287</v>
      </c>
      <c r="K241" s="11">
        <f>K190*K139*Předpoklady!K$68</f>
        <v>7550717.1608022274</v>
      </c>
      <c r="L241" s="11">
        <f>L190*L139*Předpoklady!L$68</f>
        <v>8385709.9756750809</v>
      </c>
      <c r="M241" s="11">
        <f>M190*M139*Předpoklady!M$68</f>
        <v>9345750.9154688343</v>
      </c>
      <c r="N241" s="11">
        <f>N190*N139*Předpoklady!N$68</f>
        <v>9609822.513094496</v>
      </c>
      <c r="O241" s="11">
        <f>O190*O139*Předpoklady!O$68</f>
        <v>10023310.313803222</v>
      </c>
      <c r="P241" s="11">
        <f>P190*P139*Předpoklady!P$68</f>
        <v>10476372.821990775</v>
      </c>
      <c r="Q241" s="11">
        <f>Q190*Q139*Předpoklady!Q$68</f>
        <v>10986645.12862082</v>
      </c>
      <c r="R241" s="11">
        <f>R190*R139*Předpoklady!R$68</f>
        <v>11535070.140893105</v>
      </c>
      <c r="S241" s="11">
        <f>S190*S139*Předpoklady!S$68</f>
        <v>12070239.399740499</v>
      </c>
      <c r="T241" s="11">
        <f>T190*T139*Předpoklady!T$68</f>
        <v>12634988.266613867</v>
      </c>
      <c r="U241" s="11">
        <f>U190*U139*Předpoklady!U$68</f>
        <v>13176949.163948711</v>
      </c>
      <c r="V241" s="11">
        <f>V190*V139*Předpoklady!V$68</f>
        <v>13650793.066222882</v>
      </c>
      <c r="W241" s="11">
        <f>W190*W139*Předpoklady!W$68</f>
        <v>14026513.745556895</v>
      </c>
      <c r="X241" s="12">
        <f>X190*X139*Předpoklady!X$68</f>
        <v>14188398.066606678</v>
      </c>
    </row>
    <row r="242" spans="1:24" x14ac:dyDescent="0.2">
      <c r="A242" s="15" t="s">
        <v>10</v>
      </c>
      <c r="B242" s="62">
        <f t="shared" si="71"/>
        <v>548908.27661722957</v>
      </c>
      <c r="C242" s="11">
        <f>C191*C140*Předpoklady!C$68</f>
        <v>729251.92075868754</v>
      </c>
      <c r="D242" s="11">
        <f>D191*D140*Předpoklady!D$68</f>
        <v>978641.20652877179</v>
      </c>
      <c r="E242" s="11">
        <f>E191*E140*Předpoklady!E$68</f>
        <v>1333570.6396675899</v>
      </c>
      <c r="F242" s="11">
        <f>F191*F140*Předpoklady!F$68</f>
        <v>1845163.5781549509</v>
      </c>
      <c r="G242" s="11">
        <f>G191*G140*Předpoklady!G$68</f>
        <v>2596569.3304341817</v>
      </c>
      <c r="H242" s="11">
        <f>H191*H140*Předpoklady!H$68</f>
        <v>3699928.1544446112</v>
      </c>
      <c r="I242" s="11">
        <f>I191*I140*Předpoklady!I$68</f>
        <v>4510509.6659052894</v>
      </c>
      <c r="J242" s="11">
        <f>J191*J140*Předpoklady!J$68</f>
        <v>5434209.7236617655</v>
      </c>
      <c r="K242" s="11">
        <f>K191*K140*Předpoklady!K$68</f>
        <v>6458476.9646460004</v>
      </c>
      <c r="L242" s="11">
        <f>L191*L140*Předpoklady!L$68</f>
        <v>7551365.5069338251</v>
      </c>
      <c r="M242" s="11">
        <f>M191*M140*Předpoklady!M$68</f>
        <v>8672647.9789754562</v>
      </c>
      <c r="N242" s="11">
        <f>N191*N140*Předpoklady!N$68</f>
        <v>8896782.9386679996</v>
      </c>
      <c r="O242" s="11">
        <f>O191*O140*Předpoklady!O$68</f>
        <v>9025854.9495701138</v>
      </c>
      <c r="P242" s="11">
        <f>P191*P140*Předpoklady!P$68</f>
        <v>9145802.5480083842</v>
      </c>
      <c r="Q242" s="11">
        <f>Q191*Q140*Předpoklady!Q$68</f>
        <v>9267893.1112529654</v>
      </c>
      <c r="R242" s="11">
        <f>R191*R140*Předpoklady!R$68</f>
        <v>9405211.9450834766</v>
      </c>
      <c r="S242" s="11">
        <f>S191*S140*Předpoklady!S$68</f>
        <v>9667218.1325340271</v>
      </c>
      <c r="T242" s="11">
        <f>T191*T140*Předpoklady!T$68</f>
        <v>10064044.570036486</v>
      </c>
      <c r="U242" s="11">
        <f>U191*U140*Předpoklady!U$68</f>
        <v>10493207.209711</v>
      </c>
      <c r="V242" s="11">
        <f>V191*V140*Předpoklady!V$68</f>
        <v>10976743.419354733</v>
      </c>
      <c r="W242" s="11">
        <f>W191*W140*Předpoklady!W$68</f>
        <v>11498508.847251652</v>
      </c>
      <c r="X242" s="12">
        <f>X191*X140*Předpoklady!X$68</f>
        <v>12009078.69309058</v>
      </c>
    </row>
    <row r="243" spans="1:24" x14ac:dyDescent="0.2">
      <c r="A243" s="15" t="s">
        <v>11</v>
      </c>
      <c r="B243" s="62">
        <f t="shared" si="71"/>
        <v>455147.53973508114</v>
      </c>
      <c r="C243" s="11">
        <f>C192*C141*Předpoklady!C$68</f>
        <v>618328.02773349022</v>
      </c>
      <c r="D243" s="11">
        <f>D192*D141*Předpoklady!D$68</f>
        <v>844324.52732659678</v>
      </c>
      <c r="E243" s="11">
        <f>E192*E141*Předpoklady!E$68</f>
        <v>1137102.1008081611</v>
      </c>
      <c r="F243" s="11">
        <f>F192*F141*Předpoklady!F$68</f>
        <v>1517122.0934673874</v>
      </c>
      <c r="G243" s="11">
        <f>G192*G141*Předpoklady!G$68</f>
        <v>1996834.905807955</v>
      </c>
      <c r="H243" s="11">
        <f>H192*H141*Předpoklady!H$68</f>
        <v>2607237.3291350435</v>
      </c>
      <c r="I243" s="11">
        <f>I192*I141*Předpoklady!I$68</f>
        <v>2954214.9101110827</v>
      </c>
      <c r="J243" s="11">
        <f>J192*J141*Předpoklady!J$68</f>
        <v>3407364.5104930764</v>
      </c>
      <c r="K243" s="11">
        <f>K192*K141*Předpoklady!K$68</f>
        <v>3993131.2026698259</v>
      </c>
      <c r="L243" s="11">
        <f>L192*L141*Předpoklady!L$68</f>
        <v>4766435.8057206403</v>
      </c>
      <c r="M243" s="11">
        <f>M192*M141*Předpoklady!M$68</f>
        <v>5769913.5798082845</v>
      </c>
      <c r="N243" s="11">
        <f>N192*N141*Předpoklady!N$68</f>
        <v>6334524.8661951553</v>
      </c>
      <c r="O243" s="11">
        <f>O192*O141*Předpoklady!O$68</f>
        <v>6871431.6932254564</v>
      </c>
      <c r="P243" s="11">
        <f>P192*P141*Předpoklady!P$68</f>
        <v>7348517.449014931</v>
      </c>
      <c r="Q243" s="11">
        <f>Q192*Q141*Předpoklady!Q$68</f>
        <v>7718982.415336336</v>
      </c>
      <c r="R243" s="11">
        <f>R192*R141*Předpoklady!R$68</f>
        <v>7948448.774341315</v>
      </c>
      <c r="S243" s="11">
        <f>S192*S141*Předpoklady!S$68</f>
        <v>8026440.316136769</v>
      </c>
      <c r="T243" s="11">
        <f>T192*T141*Předpoklady!T$68</f>
        <v>8004359.3154439675</v>
      </c>
      <c r="U243" s="11">
        <f>U192*U141*Předpoklady!U$68</f>
        <v>7968647.2818124332</v>
      </c>
      <c r="V243" s="11">
        <f>V192*V141*Předpoklady!V$68</f>
        <v>7933464.8452231549</v>
      </c>
      <c r="W243" s="11">
        <f>W192*W141*Předpoklady!W$68</f>
        <v>7912075.6706661116</v>
      </c>
      <c r="X243" s="12">
        <f>X192*X141*Předpoklady!X$68</f>
        <v>7994715.491060961</v>
      </c>
    </row>
    <row r="244" spans="1:24" x14ac:dyDescent="0.2">
      <c r="A244" s="15" t="s">
        <v>12</v>
      </c>
      <c r="B244" s="62">
        <f t="shared" si="71"/>
        <v>323264.50472571357</v>
      </c>
      <c r="C244" s="11">
        <f>C193*C142*Předpoklady!C$68</f>
        <v>415198.39024063415</v>
      </c>
      <c r="D244" s="11">
        <f>D193*D142*Předpoklady!D$68</f>
        <v>529716.32928595063</v>
      </c>
      <c r="E244" s="11">
        <f>E193*E142*Předpoklady!E$68</f>
        <v>676932.7183903117</v>
      </c>
      <c r="F244" s="11">
        <f>F193*F142*Předpoklady!F$68</f>
        <v>873260.30291585007</v>
      </c>
      <c r="G244" s="11">
        <f>G193*G142*Předpoklady!G$68</f>
        <v>1155314.7896173801</v>
      </c>
      <c r="H244" s="11">
        <f>H193*H142*Předpoklady!H$68</f>
        <v>1577049.4975098474</v>
      </c>
      <c r="I244" s="11">
        <f>I193*I142*Předpoklady!I$68</f>
        <v>1858251.9177209707</v>
      </c>
      <c r="J244" s="11">
        <f>J193*J142*Předpoklady!J$68</f>
        <v>2165213.8230422949</v>
      </c>
      <c r="K244" s="11">
        <f>K193*K142*Předpoklady!K$68</f>
        <v>2501100.5645743296</v>
      </c>
      <c r="L244" s="11">
        <f>L193*L142*Předpoklady!L$68</f>
        <v>2854664.0183326136</v>
      </c>
      <c r="M244" s="11">
        <f>M193*M142*Předpoklady!M$68</f>
        <v>3237646.6126073864</v>
      </c>
      <c r="N244" s="11">
        <f>N193*N142*Předpoklady!N$68</f>
        <v>3378139.2739809924</v>
      </c>
      <c r="O244" s="11">
        <f>O193*O142*Předpoklady!O$68</f>
        <v>3587040.0542441672</v>
      </c>
      <c r="P244" s="11">
        <f>P193*P142*Předpoklady!P$68</f>
        <v>3867455.878708262</v>
      </c>
      <c r="Q244" s="11">
        <f>Q193*Q142*Předpoklady!Q$68</f>
        <v>4240027.7804840682</v>
      </c>
      <c r="R244" s="11">
        <f>R193*R142*Předpoklady!R$68</f>
        <v>4704275.5133808302</v>
      </c>
      <c r="S244" s="11">
        <f>S193*S142*Předpoklady!S$68</f>
        <v>5196530.7740314323</v>
      </c>
      <c r="T244" s="11">
        <f>T193*T142*Předpoklady!T$68</f>
        <v>5663456.3870337615</v>
      </c>
      <c r="U244" s="11">
        <f>U193*U142*Předpoklady!U$68</f>
        <v>6081709.9799911873</v>
      </c>
      <c r="V244" s="11">
        <f>V193*V142*Předpoklady!V$68</f>
        <v>6414644.3568482092</v>
      </c>
      <c r="W244" s="11">
        <f>W193*W142*Předpoklady!W$68</f>
        <v>6634667.0947582079</v>
      </c>
      <c r="X244" s="12">
        <f>X193*X142*Předpoklady!X$68</f>
        <v>6732133.5698429085</v>
      </c>
    </row>
    <row r="245" spans="1:24" x14ac:dyDescent="0.2">
      <c r="A245" s="15" t="s">
        <v>13</v>
      </c>
      <c r="B245" s="62">
        <f t="shared" si="71"/>
        <v>179814.64929354505</v>
      </c>
      <c r="C245" s="11">
        <f>C194*C143*Předpoklady!C$68</f>
        <v>236248.98783076584</v>
      </c>
      <c r="D245" s="11">
        <f>D194*D143*Předpoklady!D$68</f>
        <v>310203.51229461684</v>
      </c>
      <c r="E245" s="11">
        <f>E194*E143*Předpoklady!E$68</f>
        <v>403868.70367760817</v>
      </c>
      <c r="F245" s="11">
        <f>F194*F143*Předpoklady!F$68</f>
        <v>522774.45829784585</v>
      </c>
      <c r="G245" s="11">
        <f>G194*G143*Předpoklady!G$68</f>
        <v>671844.39150647097</v>
      </c>
      <c r="H245" s="11">
        <f>H194*H143*Předpoklady!H$68</f>
        <v>853485.78918633016</v>
      </c>
      <c r="I245" s="11">
        <f>I194*I143*Předpoklady!I$68</f>
        <v>924683.97632301226</v>
      </c>
      <c r="J245" s="11">
        <f>J194*J143*Předpoklady!J$68</f>
        <v>1006713.8681867732</v>
      </c>
      <c r="K245" s="11">
        <f>K194*K143*Předpoklady!K$68</f>
        <v>1107317.8463603458</v>
      </c>
      <c r="L245" s="11">
        <f>L194*L143*Předpoklady!L$68</f>
        <v>1251021.5213756459</v>
      </c>
      <c r="M245" s="11">
        <f>M194*M143*Předpoklady!M$68</f>
        <v>1460359.7549642806</v>
      </c>
      <c r="N245" s="11">
        <f>N194*N143*Předpoklady!N$68</f>
        <v>1559599.6053096894</v>
      </c>
      <c r="O245" s="11">
        <f>O194*O143*Předpoklady!O$68</f>
        <v>1646523.1197063706</v>
      </c>
      <c r="P245" s="11">
        <f>P194*P143*Předpoklady!P$68</f>
        <v>1722149.9125873472</v>
      </c>
      <c r="Q245" s="11">
        <f>Q194*Q143*Předpoklady!Q$68</f>
        <v>1777011.1801778115</v>
      </c>
      <c r="R245" s="11">
        <f>R194*R143*Předpoklady!R$68</f>
        <v>1818583.4138536232</v>
      </c>
      <c r="S245" s="11">
        <f>S194*S143*Předpoklady!S$68</f>
        <v>1879828.1821672253</v>
      </c>
      <c r="T245" s="11">
        <f>T194*T143*Předpoklady!T$68</f>
        <v>1974522.1680896617</v>
      </c>
      <c r="U245" s="11">
        <f>U194*U143*Předpoklady!U$68</f>
        <v>2104601.2283221949</v>
      </c>
      <c r="V245" s="11">
        <f>V194*V143*Předpoklady!V$68</f>
        <v>2280819.1477880375</v>
      </c>
      <c r="W245" s="11">
        <f>W194*W143*Předpoklady!W$68</f>
        <v>2501986.1405715491</v>
      </c>
      <c r="X245" s="12">
        <f>X194*X143*Předpoklady!X$68</f>
        <v>2733416.7643704521</v>
      </c>
    </row>
    <row r="246" spans="1:24" x14ac:dyDescent="0.2">
      <c r="A246" s="15" t="s">
        <v>14</v>
      </c>
      <c r="B246" s="62">
        <f t="shared" si="71"/>
        <v>111984.04944374779</v>
      </c>
      <c r="C246" s="11">
        <f>C195*C144*Předpoklady!C$68</f>
        <v>151229.0992268206</v>
      </c>
      <c r="D246" s="11">
        <f>D195*D144*Předpoklady!D$68</f>
        <v>204066.32450391242</v>
      </c>
      <c r="E246" s="11">
        <f>E195*E144*Předpoklady!E$68</f>
        <v>271659.25884198159</v>
      </c>
      <c r="F246" s="11">
        <f>F195*F144*Předpoklady!F$68</f>
        <v>354343.32096885017</v>
      </c>
      <c r="G246" s="11">
        <f>G195*G144*Předpoklady!G$68</f>
        <v>461163.50834694121</v>
      </c>
      <c r="H246" s="11">
        <f>H195*H144*Předpoklady!H$68</f>
        <v>603115.38120809104</v>
      </c>
      <c r="I246" s="11">
        <f>I195*I144*Předpoklady!I$68</f>
        <v>676772.73792758293</v>
      </c>
      <c r="J246" s="11">
        <f>J195*J144*Předpoklady!J$68</f>
        <v>755320.56970520108</v>
      </c>
      <c r="K246" s="11">
        <f>K195*K144*Předpoklady!K$68</f>
        <v>838710.93165700499</v>
      </c>
      <c r="L246" s="11">
        <f>L195*L144*Předpoklady!L$68</f>
        <v>925939.60301242804</v>
      </c>
      <c r="M246" s="11">
        <f>M195*M144*Předpoklady!M$68</f>
        <v>1011941.0944587435</v>
      </c>
      <c r="N246" s="11">
        <f>N195*N144*Předpoklady!N$68</f>
        <v>999917.75790725299</v>
      </c>
      <c r="O246" s="11">
        <f>O195*O144*Předpoklady!O$68</f>
        <v>992870.24814136187</v>
      </c>
      <c r="P246" s="11">
        <f>P195*P144*Předpoklady!P$68</f>
        <v>995572.05286461639</v>
      </c>
      <c r="Q246" s="11">
        <f>Q195*Q144*Předpoklady!Q$68</f>
        <v>1023739.8954542282</v>
      </c>
      <c r="R246" s="11">
        <f>R195*R144*Předpoklady!R$68</f>
        <v>1085231.4187277837</v>
      </c>
      <c r="S246" s="11">
        <f>S195*S144*Předpoklady!S$68</f>
        <v>1155079.7940751957</v>
      </c>
      <c r="T246" s="11">
        <f>T195*T144*Předpoklady!T$68</f>
        <v>1213386.8076235077</v>
      </c>
      <c r="U246" s="11">
        <f>U195*U144*Předpoklady!U$68</f>
        <v>1262011.271716598</v>
      </c>
      <c r="V246" s="11">
        <f>V195*V144*Předpoklady!V$68</f>
        <v>1294998.3973882939</v>
      </c>
      <c r="W246" s="11">
        <f>W195*W144*Předpoklady!W$68</f>
        <v>1318593.511413228</v>
      </c>
      <c r="X246" s="12">
        <f>X195*X144*Předpoklady!X$68</f>
        <v>1356706.125094177</v>
      </c>
    </row>
    <row r="247" spans="1:24" x14ac:dyDescent="0.2">
      <c r="A247" s="15" t="s">
        <v>15</v>
      </c>
      <c r="B247" s="62">
        <f t="shared" si="71"/>
        <v>67797.862609871692</v>
      </c>
      <c r="C247" s="11">
        <f>C196*C145*Předpoklady!C$68</f>
        <v>95977.792461247154</v>
      </c>
      <c r="D247" s="11">
        <f>D196*D145*Předpoklady!D$68</f>
        <v>133441.36485306491</v>
      </c>
      <c r="E247" s="11">
        <f>E196*E145*Předpoklady!E$68</f>
        <v>186467.4547761046</v>
      </c>
      <c r="F247" s="11">
        <f>F196*F145*Předpoklady!F$68</f>
        <v>265302.71357707027</v>
      </c>
      <c r="G247" s="11">
        <f>G196*G145*Předpoklady!G$68</f>
        <v>370079.08296796103</v>
      </c>
      <c r="H247" s="11">
        <f>H196*H145*Předpoklady!H$68</f>
        <v>504886.71951998706</v>
      </c>
      <c r="I247" s="11">
        <f>I196*I145*Předpoklady!I$68</f>
        <v>590655.06270232296</v>
      </c>
      <c r="J247" s="11">
        <f>J196*J145*Předpoklady!J$68</f>
        <v>683925.42167182197</v>
      </c>
      <c r="K247" s="11">
        <f>K196*K145*Předpoklady!K$68</f>
        <v>777018.96403666283</v>
      </c>
      <c r="L247" s="11">
        <f>L196*L145*Předpoklady!L$68</f>
        <v>882062.30485448812</v>
      </c>
      <c r="M247" s="11">
        <f>M196*M145*Předpoklady!M$68</f>
        <v>1007434.0747690222</v>
      </c>
      <c r="N247" s="11">
        <f>N196*N145*Předpoklady!N$68</f>
        <v>1046460.0873085848</v>
      </c>
      <c r="O247" s="11">
        <f>O196*O145*Předpoklady!O$68</f>
        <v>1081003.012397361</v>
      </c>
      <c r="P247" s="11">
        <f>P196*P145*Předpoklady!P$68</f>
        <v>1110323.8357908058</v>
      </c>
      <c r="Q247" s="11">
        <f>Q196*Q145*Předpoklady!Q$68</f>
        <v>1131756.0360096348</v>
      </c>
      <c r="R247" s="11">
        <f>R196*R145*Předpoklady!R$68</f>
        <v>1139356.7063096371</v>
      </c>
      <c r="S247" s="11">
        <f>S196*S145*Předpoklady!S$68</f>
        <v>1138641.9014790917</v>
      </c>
      <c r="T247" s="11">
        <f>T196*T145*Předpoklady!T$68</f>
        <v>1142270.5665280297</v>
      </c>
      <c r="U247" s="11">
        <f>U196*U145*Předpoklady!U$68</f>
        <v>1156879.2268779452</v>
      </c>
      <c r="V247" s="11">
        <f>V196*V145*Předpoklady!V$68</f>
        <v>1201673.2887777581</v>
      </c>
      <c r="W247" s="11">
        <f>W196*W145*Předpoklady!W$68</f>
        <v>1286728.2329023671</v>
      </c>
      <c r="X247" s="12">
        <f>X196*X145*Předpoklady!X$68</f>
        <v>1383099.1133891414</v>
      </c>
    </row>
    <row r="248" spans="1:24" x14ac:dyDescent="0.2">
      <c r="A248" s="15" t="s">
        <v>16</v>
      </c>
      <c r="B248" s="62">
        <f t="shared" si="71"/>
        <v>31338.121729167658</v>
      </c>
      <c r="C248" s="11">
        <f>C197*C146*Předpoklady!C$68</f>
        <v>42139.962427501931</v>
      </c>
      <c r="D248" s="11">
        <f>D197*D146*Předpoklady!D$68</f>
        <v>57801.63687591206</v>
      </c>
      <c r="E248" s="11">
        <f>E197*E146*Předpoklady!E$68</f>
        <v>80339.740014530267</v>
      </c>
      <c r="F248" s="11">
        <f>F197*F146*Předpoklady!F$68</f>
        <v>111927.18546419196</v>
      </c>
      <c r="G248" s="11">
        <f>G197*G146*Předpoklady!G$68</f>
        <v>157643.1651898385</v>
      </c>
      <c r="H248" s="11">
        <f>H197*H146*Předpoklady!H$68</f>
        <v>223394.63942707074</v>
      </c>
      <c r="I248" s="11">
        <f>I197*I146*Předpoklady!I$68</f>
        <v>266836.26846764208</v>
      </c>
      <c r="J248" s="11">
        <f>J197*J146*Předpoklady!J$68</f>
        <v>321401.99187395989</v>
      </c>
      <c r="K248" s="11">
        <f>K197*K146*Předpoklady!K$68</f>
        <v>394512.01677731011</v>
      </c>
      <c r="L248" s="11">
        <f>L197*L146*Předpoklady!L$68</f>
        <v>475110.07049706706</v>
      </c>
      <c r="M248" s="11">
        <f>M197*M146*Předpoklady!M$68</f>
        <v>560113.85942460108</v>
      </c>
      <c r="N248" s="11">
        <f>N197*N146*Předpoklady!N$68</f>
        <v>599699.80386855244</v>
      </c>
      <c r="O248" s="11">
        <f>O197*O146*Předpoklady!O$68</f>
        <v>635787.47010246257</v>
      </c>
      <c r="P248" s="11">
        <f>P197*P146*Předpoklady!P$68</f>
        <v>661821.50593453553</v>
      </c>
      <c r="Q248" s="11">
        <f>Q197*Q146*Předpoklady!Q$68</f>
        <v>687081.43493959343</v>
      </c>
      <c r="R248" s="11">
        <f>R197*R146*Předpoklady!R$68</f>
        <v>715725.40866725182</v>
      </c>
      <c r="S248" s="11">
        <f>S197*S146*Předpoklady!S$68</f>
        <v>744284.99630053877</v>
      </c>
      <c r="T248" s="11">
        <f>T197*T146*Předpoklady!T$68</f>
        <v>768776.85304180195</v>
      </c>
      <c r="U248" s="11">
        <f>U197*U146*Předpoklady!U$68</f>
        <v>789102.33690584393</v>
      </c>
      <c r="V248" s="11">
        <f>V197*V146*Předpoklady!V$68</f>
        <v>803398.18735411949</v>
      </c>
      <c r="W248" s="11">
        <f>W197*W146*Předpoklady!W$68</f>
        <v>807691.6243094618</v>
      </c>
      <c r="X248" s="12">
        <f>X197*X146*Předpoklady!X$68</f>
        <v>806558.26780047582</v>
      </c>
    </row>
    <row r="249" spans="1:24" x14ac:dyDescent="0.2">
      <c r="A249" s="15" t="s">
        <v>17</v>
      </c>
      <c r="B249" s="62">
        <f t="shared" si="71"/>
        <v>2283.8990787474245</v>
      </c>
      <c r="C249" s="11">
        <f>C198*C147*Předpoklady!C$68</f>
        <v>3061.2455460321721</v>
      </c>
      <c r="D249" s="11">
        <f>D198*D147*Předpoklady!D$68</f>
        <v>4078.7699309846562</v>
      </c>
      <c r="E249" s="11">
        <f>E198*E147*Předpoklady!E$68</f>
        <v>5391.1010312024482</v>
      </c>
      <c r="F249" s="11">
        <f>F198*F147*Předpoklady!F$68</f>
        <v>7151.6969864602097</v>
      </c>
      <c r="G249" s="11">
        <f>G198*G147*Předpoklady!G$68</f>
        <v>9601.6333193847076</v>
      </c>
      <c r="H249" s="11">
        <f>H198*H147*Předpoklady!H$68</f>
        <v>13108.516493010418</v>
      </c>
      <c r="I249" s="11">
        <f>I198*I147*Předpoklady!I$68</f>
        <v>15688.792765246082</v>
      </c>
      <c r="J249" s="11">
        <f>J198*J147*Předpoklady!J$68</f>
        <v>19057.796356706644</v>
      </c>
      <c r="K249" s="11">
        <f>K198*K147*Předpoklady!K$68</f>
        <v>23179.600887111272</v>
      </c>
      <c r="L249" s="11">
        <f>L198*L147*Předpoklady!L$68</f>
        <v>28546.804507347249</v>
      </c>
      <c r="M249" s="11">
        <f>M198*M147*Předpoklady!M$68</f>
        <v>35418.301515683605</v>
      </c>
      <c r="N249" s="11">
        <f>N198*N147*Předpoklady!N$68</f>
        <v>39209.230005880898</v>
      </c>
      <c r="O249" s="11">
        <f>O198*O147*Předpoklady!O$68</f>
        <v>43821.171889383528</v>
      </c>
      <c r="P249" s="11">
        <f>P198*P147*Předpoklady!P$68</f>
        <v>49903.230492539959</v>
      </c>
      <c r="Q249" s="11">
        <f>Q198*Q147*Předpoklady!Q$68</f>
        <v>55574.60790185455</v>
      </c>
      <c r="R249" s="11">
        <f>R198*R147*Předpoklady!R$68</f>
        <v>60381.617932428017</v>
      </c>
      <c r="S249" s="11">
        <f>S198*S147*Předpoklady!S$68</f>
        <v>65311.972281693881</v>
      </c>
      <c r="T249" s="11">
        <f>T198*T147*Předpoklady!T$68</f>
        <v>69948.18590098634</v>
      </c>
      <c r="U249" s="11">
        <f>U198*U147*Předpoklady!U$68</f>
        <v>73690.787622445758</v>
      </c>
      <c r="V249" s="11">
        <f>V198*V147*Předpoklady!V$68</f>
        <v>77388.867396131885</v>
      </c>
      <c r="W249" s="11">
        <f>W198*W147*Předpoklady!W$68</f>
        <v>81477.600557785277</v>
      </c>
      <c r="X249" s="12">
        <f>X198*X147*Předpoklady!X$68</f>
        <v>85646.304179011349</v>
      </c>
    </row>
    <row r="250" spans="1:24" x14ac:dyDescent="0.2">
      <c r="A250" s="15" t="s">
        <v>18</v>
      </c>
      <c r="B250" s="62">
        <f t="shared" si="71"/>
        <v>9739.2747241591187</v>
      </c>
      <c r="C250" s="11">
        <f>C199*C148*Předpoklady!C$68</f>
        <v>13543.030956083241</v>
      </c>
      <c r="D250" s="11">
        <f>D199*D148*Předpoklady!D$68</f>
        <v>19083.198483428114</v>
      </c>
      <c r="E250" s="11">
        <f>E199*E148*Předpoklady!E$68</f>
        <v>26715.372021413586</v>
      </c>
      <c r="F250" s="11">
        <f>F199*F148*Předpoklady!F$68</f>
        <v>37121.973305277461</v>
      </c>
      <c r="G250" s="11">
        <f>G199*G148*Předpoklady!G$68</f>
        <v>50943.525084548943</v>
      </c>
      <c r="H250" s="11">
        <f>H199*H148*Předpoklady!H$68</f>
        <v>69134.845594095648</v>
      </c>
      <c r="I250" s="11">
        <f>I199*I148*Předpoklady!I$68</f>
        <v>80049.775367287235</v>
      </c>
      <c r="J250" s="11">
        <f>J199*J148*Předpoklady!J$68</f>
        <v>92522.241994624594</v>
      </c>
      <c r="K250" s="11">
        <f>K199*K148*Předpoklady!K$68</f>
        <v>107545.63302629381</v>
      </c>
      <c r="L250" s="11">
        <f>L199*L148*Předpoklady!L$68</f>
        <v>126852.67438043791</v>
      </c>
      <c r="M250" s="11">
        <f>M199*M148*Předpoklady!M$68</f>
        <v>152423.37907653803</v>
      </c>
      <c r="N250" s="11">
        <f>N199*N148*Předpoklady!N$68</f>
        <v>170335.31475361963</v>
      </c>
      <c r="O250" s="11">
        <f>O199*O148*Předpoklady!O$68</f>
        <v>192885.72198049078</v>
      </c>
      <c r="P250" s="11">
        <f>P199*P148*Předpoklady!P$68</f>
        <v>217907.43953819684</v>
      </c>
      <c r="Q250" s="11">
        <f>Q199*Q148*Předpoklady!Q$68</f>
        <v>248979.63351801489</v>
      </c>
      <c r="R250" s="11">
        <f>R199*R148*Předpoklady!R$68</f>
        <v>285926.66997671488</v>
      </c>
      <c r="S250" s="11">
        <f>S199*S148*Předpoklady!S$68</f>
        <v>320767.59402798489</v>
      </c>
      <c r="T250" s="11">
        <f>T199*T148*Předpoklady!T$68</f>
        <v>363744.32627958851</v>
      </c>
      <c r="U250" s="11">
        <f>U199*U148*Předpoklady!U$68</f>
        <v>420585.12234908354</v>
      </c>
      <c r="V250" s="11">
        <f>V199*V148*Předpoklady!V$68</f>
        <v>473972.51499530114</v>
      </c>
      <c r="W250" s="11">
        <f>W199*W148*Předpoklady!W$68</f>
        <v>519928.45237088966</v>
      </c>
      <c r="X250" s="12">
        <f>X199*X148*Předpoklady!X$68</f>
        <v>566929.35329184041</v>
      </c>
    </row>
    <row r="251" spans="1:24" x14ac:dyDescent="0.2">
      <c r="A251" s="15" t="s">
        <v>19</v>
      </c>
      <c r="B251" s="62">
        <f t="shared" si="71"/>
        <v>1951.858299696434</v>
      </c>
      <c r="C251" s="11">
        <f>C200*C149*Předpoklady!C$68</f>
        <v>2911.7438427286488</v>
      </c>
      <c r="D251" s="11">
        <f>D200*D149*Předpoklady!D$68</f>
        <v>4176.9536323458269</v>
      </c>
      <c r="E251" s="11">
        <f>E200*E149*Předpoklady!E$68</f>
        <v>5854.2313004435873</v>
      </c>
      <c r="F251" s="11">
        <f>F200*F149*Předpoklady!F$68</f>
        <v>8169.3071428340163</v>
      </c>
      <c r="G251" s="11">
        <f>G200*G149*Předpoklady!G$68</f>
        <v>11450.884873801198</v>
      </c>
      <c r="H251" s="11">
        <f>H200*H149*Předpoklady!H$68</f>
        <v>16107.189822852231</v>
      </c>
      <c r="I251" s="11">
        <f>I200*I149*Předpoklady!I$68</f>
        <v>19591.270860076474</v>
      </c>
      <c r="J251" s="11">
        <f>J200*J149*Předpoklady!J$68</f>
        <v>23845.948127211468</v>
      </c>
      <c r="K251" s="11">
        <f>K200*K149*Předpoklady!K$68</f>
        <v>28759.158073745079</v>
      </c>
      <c r="L251" s="11">
        <f>L200*L149*Předpoklady!L$68</f>
        <v>34242.657635338779</v>
      </c>
      <c r="M251" s="11">
        <f>M200*M149*Předpoklady!M$68</f>
        <v>40358.841177010399</v>
      </c>
      <c r="N251" s="11">
        <f>N200*N149*Předpoklady!N$68</f>
        <v>43106.092927307218</v>
      </c>
      <c r="O251" s="11">
        <f>O200*O149*Předpoklady!O$68</f>
        <v>46054.939086767066</v>
      </c>
      <c r="P251" s="11">
        <f>P200*P149*Předpoklady!P$68</f>
        <v>49551.700743201713</v>
      </c>
      <c r="Q251" s="11">
        <f>Q200*Q149*Předpoklady!Q$68</f>
        <v>54099.761775785177</v>
      </c>
      <c r="R251" s="11">
        <f>R200*R149*Předpoklady!R$68</f>
        <v>60067.539530433285</v>
      </c>
      <c r="S251" s="11">
        <f>S200*S149*Předpoklady!S$68</f>
        <v>68173.347003422547</v>
      </c>
      <c r="T251" s="11">
        <f>T200*T149*Předpoklady!T$68</f>
        <v>78113.652646991177</v>
      </c>
      <c r="U251" s="11">
        <f>U200*U149*Předpoklady!U$68</f>
        <v>88850.808414738305</v>
      </c>
      <c r="V251" s="11">
        <f>V200*V149*Předpoklady!V$68</f>
        <v>102364.87298501676</v>
      </c>
      <c r="W251" s="11">
        <f>W200*W149*Předpoklady!W$68</f>
        <v>118533.74774928497</v>
      </c>
      <c r="X251" s="12">
        <f>X200*X149*Předpoklady!X$68</f>
        <v>133492.17250246138</v>
      </c>
    </row>
    <row r="252" spans="1:24" x14ac:dyDescent="0.2">
      <c r="A252" s="15" t="s">
        <v>20</v>
      </c>
      <c r="B252" s="62">
        <f t="shared" si="71"/>
        <v>943.07656826568268</v>
      </c>
      <c r="C252" s="11">
        <f>C201*C150*Předpoklady!C$68</f>
        <v>1218.6571522878353</v>
      </c>
      <c r="D252" s="11">
        <f>D201*D150*Předpoklady!D$68</f>
        <v>1823.4129399597109</v>
      </c>
      <c r="E252" s="11">
        <f>E201*E150*Předpoklady!E$68</f>
        <v>3031.3886015957996</v>
      </c>
      <c r="F252" s="11">
        <f>F201*F150*Předpoklady!F$68</f>
        <v>4883.8423888394009</v>
      </c>
      <c r="G252" s="11">
        <f>G201*G150*Předpoklady!G$68</f>
        <v>7496.6049270284702</v>
      </c>
      <c r="H252" s="11">
        <f>H201*H150*Předpoklady!H$68</f>
        <v>11089.753792782762</v>
      </c>
      <c r="I252" s="11">
        <f>I201*I150*Předpoklady!I$68</f>
        <v>13650.061553267729</v>
      </c>
      <c r="J252" s="11">
        <f>J201*J150*Předpoklady!J$68</f>
        <v>16647.945250883495</v>
      </c>
      <c r="K252" s="11">
        <f>K201*K150*Předpoklady!K$68</f>
        <v>20310.19579406003</v>
      </c>
      <c r="L252" s="11">
        <f>L201*L150*Předpoklady!L$68</f>
        <v>24938.809171312572</v>
      </c>
      <c r="M252" s="11">
        <f>M201*M150*Předpoklady!M$68</f>
        <v>30700.588446649774</v>
      </c>
      <c r="N252" s="11">
        <f>N201*N150*Předpoklady!N$68</f>
        <v>34603.787991980898</v>
      </c>
      <c r="O252" s="11">
        <f>O201*O150*Předpoklady!O$68</f>
        <v>38969.377092810908</v>
      </c>
      <c r="P252" s="11">
        <f>P201*P150*Předpoklady!P$68</f>
        <v>43330.590107977652</v>
      </c>
      <c r="Q252" s="11">
        <f>Q201*Q150*Předpoklady!Q$68</f>
        <v>47430.764165721041</v>
      </c>
      <c r="R252" s="11">
        <f>R201*R150*Předpoklady!R$68</f>
        <v>51298.559400602739</v>
      </c>
      <c r="S252" s="11">
        <f>S201*S150*Předpoklady!S$68</f>
        <v>55375.921795978633</v>
      </c>
      <c r="T252" s="11">
        <f>T201*T150*Předpoklady!T$68</f>
        <v>59894.570992362293</v>
      </c>
      <c r="U252" s="11">
        <f>U201*U150*Předpoklady!U$68</f>
        <v>65253.774534996301</v>
      </c>
      <c r="V252" s="11">
        <f>V201*V150*Předpoklady!V$68</f>
        <v>72178.686341413777</v>
      </c>
      <c r="W252" s="11">
        <f>W201*W150*Předpoklady!W$68</f>
        <v>81101.118973782141</v>
      </c>
      <c r="X252" s="12">
        <f>X201*X150*Předpoklady!X$68</f>
        <v>93220.234046745609</v>
      </c>
    </row>
    <row r="253" spans="1:24" x14ac:dyDescent="0.2">
      <c r="A253" s="15" t="s">
        <v>21</v>
      </c>
      <c r="B253" s="63">
        <f t="shared" si="71"/>
        <v>1021.4446721311475</v>
      </c>
      <c r="C253" s="48">
        <f>C202*C151*Předpoklady!C$68</f>
        <v>1382.5721057032515</v>
      </c>
      <c r="D253" s="48">
        <f>D202*D151*Předpoklady!D$68</f>
        <v>1869.7952588380783</v>
      </c>
      <c r="E253" s="48">
        <f>E202*E151*Předpoklady!E$68</f>
        <v>2522.6640806822093</v>
      </c>
      <c r="F253" s="48">
        <f>F202*F151*Předpoklady!F$68</f>
        <v>3402.4129970410004</v>
      </c>
      <c r="G253" s="48">
        <f>G202*G151*Předpoklady!G$68</f>
        <v>4586.9474149779271</v>
      </c>
      <c r="H253" s="48">
        <f>H202*H151*Předpoklady!H$68</f>
        <v>6185.1650087381186</v>
      </c>
      <c r="I253" s="48">
        <f>I202*I151*Předpoklady!I$68</f>
        <v>7158.9199245883856</v>
      </c>
      <c r="J253" s="48">
        <f>J202*J151*Předpoklady!J$68</f>
        <v>8289.3740165619074</v>
      </c>
      <c r="K253" s="48">
        <f>K202*K151*Předpoklady!K$68</f>
        <v>9602.252773769691</v>
      </c>
      <c r="L253" s="48">
        <f>L202*L151*Předpoklady!L$68</f>
        <v>11135.309691213286</v>
      </c>
      <c r="M253" s="48">
        <f>M202*M151*Předpoklady!M$68</f>
        <v>12936.533047925996</v>
      </c>
      <c r="N253" s="48">
        <f>N202*N151*Předpoklady!N$68</f>
        <v>13676.187927730862</v>
      </c>
      <c r="O253" s="48">
        <f>O202*O151*Předpoklady!O$68</f>
        <v>14462.422470920077</v>
      </c>
      <c r="P253" s="48">
        <f>P202*P151*Předpoklady!P$68</f>
        <v>15292.340897721675</v>
      </c>
      <c r="Q253" s="48">
        <f>Q202*Q151*Předpoklady!Q$68</f>
        <v>16162.999984411685</v>
      </c>
      <c r="R253" s="48">
        <f>R202*R151*Předpoklady!R$68</f>
        <v>17080.917335624599</v>
      </c>
      <c r="S253" s="48">
        <f>S202*S151*Předpoklady!S$68</f>
        <v>18035.981471788229</v>
      </c>
      <c r="T253" s="48">
        <f>T202*T151*Předpoklady!T$68</f>
        <v>19025.956160933085</v>
      </c>
      <c r="U253" s="48">
        <f>U202*U151*Předpoklady!U$68</f>
        <v>20060.735082863321</v>
      </c>
      <c r="V253" s="48">
        <f>V202*V151*Předpoklady!V$68</f>
        <v>21144.962698539017</v>
      </c>
      <c r="W253" s="48">
        <f>W202*W151*Předpoklady!W$68</f>
        <v>22293.019751600386</v>
      </c>
      <c r="X253" s="64">
        <f>X202*X151*Předpoklady!X$68</f>
        <v>23494.474665031845</v>
      </c>
    </row>
    <row r="254" spans="1:24" x14ac:dyDescent="0.2">
      <c r="A254" s="16" t="s">
        <v>24</v>
      </c>
      <c r="B254" s="67">
        <f>SUM(B233:B253)</f>
        <v>3038973.3850740767</v>
      </c>
      <c r="C254" s="67">
        <f t="shared" ref="C254" si="72">SUM(C233:C253)</f>
        <v>4118393.3629013044</v>
      </c>
      <c r="D254" s="67">
        <f t="shared" ref="D254:X254" si="73">SUM(D233:D253)</f>
        <v>5582969.4325240599</v>
      </c>
      <c r="E254" s="67">
        <f t="shared" si="73"/>
        <v>7540957.7776872078</v>
      </c>
      <c r="F254" s="67">
        <f t="shared" si="73"/>
        <v>10167190.696589861</v>
      </c>
      <c r="G254" s="67">
        <f t="shared" si="73"/>
        <v>13678745.286022346</v>
      </c>
      <c r="H254" s="67">
        <f t="shared" si="73"/>
        <v>18367727.59499681</v>
      </c>
      <c r="I254" s="67">
        <f t="shared" si="73"/>
        <v>21111541.701229207</v>
      </c>
      <c r="J254" s="67">
        <f t="shared" si="73"/>
        <v>24213032.316576026</v>
      </c>
      <c r="K254" s="67">
        <f t="shared" si="73"/>
        <v>27752915.470028084</v>
      </c>
      <c r="L254" s="67">
        <f t="shared" si="73"/>
        <v>31810042.682110801</v>
      </c>
      <c r="M254" s="67">
        <f t="shared" si="73"/>
        <v>36464531.013482988</v>
      </c>
      <c r="N254" s="67">
        <f t="shared" si="73"/>
        <v>38035530.832192749</v>
      </c>
      <c r="O254" s="67">
        <f t="shared" si="73"/>
        <v>39699527.225674845</v>
      </c>
      <c r="P254" s="67">
        <f t="shared" si="73"/>
        <v>41399282.786800988</v>
      </c>
      <c r="Q254" s="67">
        <f t="shared" si="73"/>
        <v>43138782.400565818</v>
      </c>
      <c r="R254" s="67">
        <f t="shared" si="73"/>
        <v>44891528.953269288</v>
      </c>
      <c r="S254" s="67">
        <f t="shared" si="73"/>
        <v>46631556.290650405</v>
      </c>
      <c r="T254" s="67">
        <f t="shared" si="73"/>
        <v>48422822.855234958</v>
      </c>
      <c r="U254" s="67">
        <f t="shared" si="73"/>
        <v>50238641.580614649</v>
      </c>
      <c r="V254" s="67">
        <f t="shared" si="73"/>
        <v>52047309.136836149</v>
      </c>
      <c r="W254" s="67">
        <f t="shared" si="73"/>
        <v>53814927.184778981</v>
      </c>
      <c r="X254" s="67">
        <f t="shared" si="73"/>
        <v>55465687.958860166</v>
      </c>
    </row>
    <row r="255" spans="1:24" x14ac:dyDescent="0.2">
      <c r="A255" s="14" t="s">
        <v>24</v>
      </c>
      <c r="B255" s="27">
        <f>B230+B254</f>
        <v>6644792.0086817248</v>
      </c>
      <c r="C255" s="27">
        <f t="shared" ref="C255" si="74">C230+C254</f>
        <v>8910317.9752054494</v>
      </c>
      <c r="D255" s="27">
        <f t="shared" ref="D255:X255" si="75">D230+D254</f>
        <v>11943711.561842281</v>
      </c>
      <c r="E255" s="27">
        <f t="shared" si="75"/>
        <v>15976858.82453208</v>
      </c>
      <c r="F255" s="27">
        <f t="shared" si="75"/>
        <v>21352416.820966192</v>
      </c>
      <c r="G255" s="27">
        <f t="shared" si="75"/>
        <v>28501300.55301268</v>
      </c>
      <c r="H255" s="27">
        <f t="shared" si="75"/>
        <v>38004705.98031567</v>
      </c>
      <c r="I255" s="27">
        <f t="shared" si="75"/>
        <v>43451777.417201236</v>
      </c>
      <c r="J255" s="27">
        <f t="shared" si="75"/>
        <v>49679231.435687877</v>
      </c>
      <c r="K255" s="27">
        <f t="shared" si="75"/>
        <v>56804468.10499569</v>
      </c>
      <c r="L255" s="27">
        <f t="shared" si="75"/>
        <v>64972053.463709183</v>
      </c>
      <c r="M255" s="27">
        <f t="shared" si="75"/>
        <v>74331553.401764572</v>
      </c>
      <c r="N255" s="27">
        <f t="shared" si="75"/>
        <v>77296372.918900788</v>
      </c>
      <c r="O255" s="27">
        <f t="shared" si="75"/>
        <v>80358645.729838371</v>
      </c>
      <c r="P255" s="27">
        <f t="shared" si="75"/>
        <v>83510818.412755996</v>
      </c>
      <c r="Q255" s="27">
        <f t="shared" si="75"/>
        <v>86749777.227603883</v>
      </c>
      <c r="R255" s="27">
        <f t="shared" si="75"/>
        <v>90061711.025715187</v>
      </c>
      <c r="S255" s="27">
        <f t="shared" si="75"/>
        <v>93457459.707864463</v>
      </c>
      <c r="T255" s="27">
        <f t="shared" si="75"/>
        <v>96974418.616597399</v>
      </c>
      <c r="U255" s="27">
        <f t="shared" si="75"/>
        <v>100612131.00939752</v>
      </c>
      <c r="V255" s="27">
        <f t="shared" si="75"/>
        <v>104353462.5205228</v>
      </c>
      <c r="W255" s="27">
        <f t="shared" si="75"/>
        <v>108220711.66283396</v>
      </c>
      <c r="X255" s="27">
        <f t="shared" si="75"/>
        <v>112208904.52592961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EB011E01D66343ADB3C1AC0F9B68A7" ma:contentTypeVersion="0" ma:contentTypeDescription="Vytvoří nový dokument" ma:contentTypeScope="" ma:versionID="432ae0d8ee947a34e312e70821efa1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1bb5aea1385cc9eadb52325e39d1b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C1EBBF-6E6D-441E-A0B1-377092295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A044F0-1257-4A1D-85FC-2CD7CDBA33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2682C-D46B-4D87-97C7-170A1191A311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Souhrn_nakladu</vt:lpstr>
      <vt:lpstr>Předpoklady</vt:lpstr>
      <vt:lpstr>ČSÚ</vt:lpstr>
      <vt:lpstr>POJ_VZP</vt:lpstr>
      <vt:lpstr>PAS_30X</vt:lpstr>
      <vt:lpstr>PLS_30X</vt:lpstr>
      <vt:lpstr>PAS_901</vt:lpstr>
      <vt:lpstr>PLS_901</vt:lpstr>
      <vt:lpstr>PAS_914</vt:lpstr>
      <vt:lpstr>CDZ</vt:lpstr>
      <vt:lpstr>LP_AKUT</vt:lpstr>
      <vt:lpstr>LP_NASL</vt:lpstr>
      <vt:lpstr>Sheet1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Luděk Šídlo</dc:creator>
  <cp:lastModifiedBy>Jiříčková Radmila Mgr.</cp:lastModifiedBy>
  <cp:lastPrinted>2019-10-31T10:05:23Z</cp:lastPrinted>
  <dcterms:created xsi:type="dcterms:W3CDTF">2019-06-20T13:21:21Z</dcterms:created>
  <dcterms:modified xsi:type="dcterms:W3CDTF">2020-01-03T11:48:57Z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0x010100F8EB011E01D66343ADB3C1AC0F9B68A7</vt:lpwstr>
  </property>
</Properties>
</file>